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Cenová poptávka šachty\"/>
    </mc:Choice>
  </mc:AlternateContent>
  <bookViews>
    <workbookView xWindow="0" yWindow="0" windowWidth="25200" windowHeight="11385"/>
  </bookViews>
  <sheets>
    <sheet name="SO_02 - Oprava kanalizačn..." sheetId="3" r:id="rId1"/>
    <sheet name="Pokyny pro vyplnění" sheetId="4" r:id="rId2"/>
  </sheets>
  <definedNames>
    <definedName name="_xlnm._FilterDatabase" localSheetId="0" hidden="1">'SO_02 - Oprava kanalizačn...'!$C$87:$K$181</definedName>
    <definedName name="_xlnm.Print_Titles" localSheetId="0">'SO_02 - Oprava kanalizačn...'!$87:$87</definedName>
    <definedName name="_xlnm.Print_Area" localSheetId="1">'Pokyny pro vyplnění'!$B$2:$K$69,'Pokyny pro vyplnění'!$B$72:$K$116,'Pokyny pro vyplnění'!$B$119:$K$188,'Pokyny pro vyplnění'!$B$196:$K$216</definedName>
    <definedName name="_xlnm.Print_Area" localSheetId="0">'SO_02 - Oprava kanalizačn...'!$C$4:$J$36,'SO_02 - Oprava kanalizačn...'!$C$42:$J$69,'SO_02 - Oprava kanalizačn...'!$C$75:$K$181</definedName>
  </definedNames>
  <calcPr calcId="152511"/>
</workbook>
</file>

<file path=xl/calcChain.xml><?xml version="1.0" encoding="utf-8"?>
<calcChain xmlns="http://schemas.openxmlformats.org/spreadsheetml/2006/main">
  <c r="BI181" i="3" l="1"/>
  <c r="BH181" i="3"/>
  <c r="BG181" i="3"/>
  <c r="BF181" i="3"/>
  <c r="T181" i="3"/>
  <c r="T180" i="3"/>
  <c r="T179" i="3" s="1"/>
  <c r="R181" i="3"/>
  <c r="R180" i="3"/>
  <c r="R179" i="3"/>
  <c r="P181" i="3"/>
  <c r="P180" i="3" s="1"/>
  <c r="P179" i="3" s="1"/>
  <c r="P88" i="3" s="1"/>
  <c r="BK181" i="3"/>
  <c r="BK180" i="3" s="1"/>
  <c r="J181" i="3"/>
  <c r="BE181" i="3" s="1"/>
  <c r="BI178" i="3"/>
  <c r="BH178" i="3"/>
  <c r="BG178" i="3"/>
  <c r="BF178" i="3"/>
  <c r="T178" i="3"/>
  <c r="T177" i="3" s="1"/>
  <c r="R178" i="3"/>
  <c r="R177" i="3"/>
  <c r="P178" i="3"/>
  <c r="P177" i="3" s="1"/>
  <c r="BK178" i="3"/>
  <c r="BK177" i="3"/>
  <c r="J177" i="3" s="1"/>
  <c r="J66" i="3" s="1"/>
  <c r="J178" i="3"/>
  <c r="BE178" i="3"/>
  <c r="BI175" i="3"/>
  <c r="BH175" i="3"/>
  <c r="BG175" i="3"/>
  <c r="BF175" i="3"/>
  <c r="T175" i="3"/>
  <c r="R175" i="3"/>
  <c r="P175" i="3"/>
  <c r="P169" i="3" s="1"/>
  <c r="BK175" i="3"/>
  <c r="J175" i="3"/>
  <c r="BE175" i="3"/>
  <c r="BI172" i="3"/>
  <c r="BH172" i="3"/>
  <c r="BG172" i="3"/>
  <c r="BF172" i="3"/>
  <c r="T172" i="3"/>
  <c r="T169" i="3" s="1"/>
  <c r="R172" i="3"/>
  <c r="P172" i="3"/>
  <c r="BK172" i="3"/>
  <c r="J172" i="3"/>
  <c r="BE172" i="3"/>
  <c r="BI170" i="3"/>
  <c r="BH170" i="3"/>
  <c r="BG170" i="3"/>
  <c r="BF170" i="3"/>
  <c r="T170" i="3"/>
  <c r="R170" i="3"/>
  <c r="R169" i="3"/>
  <c r="P170" i="3"/>
  <c r="BK170" i="3"/>
  <c r="BK169" i="3"/>
  <c r="J169" i="3" s="1"/>
  <c r="J65" i="3" s="1"/>
  <c r="J170" i="3"/>
  <c r="BE170" i="3"/>
  <c r="BI168" i="3"/>
  <c r="BH168" i="3"/>
  <c r="BG168" i="3"/>
  <c r="BF168" i="3"/>
  <c r="T168" i="3"/>
  <c r="R168" i="3"/>
  <c r="P168" i="3"/>
  <c r="BK168" i="3"/>
  <c r="J168" i="3"/>
  <c r="BE168" i="3"/>
  <c r="BI164" i="3"/>
  <c r="BH164" i="3"/>
  <c r="BG164" i="3"/>
  <c r="BF164" i="3"/>
  <c r="T164" i="3"/>
  <c r="R164" i="3"/>
  <c r="R157" i="3" s="1"/>
  <c r="P164" i="3"/>
  <c r="BK164" i="3"/>
  <c r="J164" i="3"/>
  <c r="BE164" i="3"/>
  <c r="BI163" i="3"/>
  <c r="BH163" i="3"/>
  <c r="BG163" i="3"/>
  <c r="BF163" i="3"/>
  <c r="T163" i="3"/>
  <c r="R163" i="3"/>
  <c r="P163" i="3"/>
  <c r="BK163" i="3"/>
  <c r="J163" i="3"/>
  <c r="BE163" i="3"/>
  <c r="BI158" i="3"/>
  <c r="BH158" i="3"/>
  <c r="BG158" i="3"/>
  <c r="BF158" i="3"/>
  <c r="T158" i="3"/>
  <c r="T157" i="3"/>
  <c r="R158" i="3"/>
  <c r="P158" i="3"/>
  <c r="P157" i="3"/>
  <c r="BK158" i="3"/>
  <c r="J158" i="3"/>
  <c r="BE158" i="3" s="1"/>
  <c r="BI152" i="3"/>
  <c r="BH152" i="3"/>
  <c r="BG152" i="3"/>
  <c r="BF152" i="3"/>
  <c r="T152" i="3"/>
  <c r="T151" i="3"/>
  <c r="R152" i="3"/>
  <c r="R151" i="3"/>
  <c r="P152" i="3"/>
  <c r="P151" i="3"/>
  <c r="BK152" i="3"/>
  <c r="BK151" i="3" s="1"/>
  <c r="J151" i="3" s="1"/>
  <c r="J63" i="3" s="1"/>
  <c r="J152" i="3"/>
  <c r="BE152" i="3" s="1"/>
  <c r="BI147" i="3"/>
  <c r="BH147" i="3"/>
  <c r="BG147" i="3"/>
  <c r="BF147" i="3"/>
  <c r="T147" i="3"/>
  <c r="T146" i="3"/>
  <c r="R147" i="3"/>
  <c r="R146" i="3"/>
  <c r="P147" i="3"/>
  <c r="P146" i="3"/>
  <c r="BK147" i="3"/>
  <c r="BK146" i="3" s="1"/>
  <c r="J146" i="3" s="1"/>
  <c r="J62" i="3" s="1"/>
  <c r="J147" i="3"/>
  <c r="BE147" i="3" s="1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R143" i="3"/>
  <c r="R139" i="3" s="1"/>
  <c r="P143" i="3"/>
  <c r="BK143" i="3"/>
  <c r="J143" i="3"/>
  <c r="BE143" i="3" s="1"/>
  <c r="BI142" i="3"/>
  <c r="BH142" i="3"/>
  <c r="BG142" i="3"/>
  <c r="BF142" i="3"/>
  <c r="T142" i="3"/>
  <c r="R142" i="3"/>
  <c r="P142" i="3"/>
  <c r="BK142" i="3"/>
  <c r="J142" i="3"/>
  <c r="BE142" i="3" s="1"/>
  <c r="BI140" i="3"/>
  <c r="BH140" i="3"/>
  <c r="BG140" i="3"/>
  <c r="BF140" i="3"/>
  <c r="T140" i="3"/>
  <c r="T139" i="3"/>
  <c r="R140" i="3"/>
  <c r="P140" i="3"/>
  <c r="P139" i="3"/>
  <c r="BK140" i="3"/>
  <c r="J140" i="3"/>
  <c r="BE140" i="3" s="1"/>
  <c r="BI135" i="3"/>
  <c r="BH135" i="3"/>
  <c r="BG135" i="3"/>
  <c r="BF135" i="3"/>
  <c r="T135" i="3"/>
  <c r="R135" i="3"/>
  <c r="R128" i="3" s="1"/>
  <c r="P135" i="3"/>
  <c r="BK135" i="3"/>
  <c r="J135" i="3"/>
  <c r="BE135" i="3"/>
  <c r="BI134" i="3"/>
  <c r="BH134" i="3"/>
  <c r="BG134" i="3"/>
  <c r="BF134" i="3"/>
  <c r="T134" i="3"/>
  <c r="R134" i="3"/>
  <c r="P134" i="3"/>
  <c r="BK134" i="3"/>
  <c r="J134" i="3"/>
  <c r="BE134" i="3"/>
  <c r="BI129" i="3"/>
  <c r="BH129" i="3"/>
  <c r="BG129" i="3"/>
  <c r="BF129" i="3"/>
  <c r="T129" i="3"/>
  <c r="T128" i="3"/>
  <c r="R129" i="3"/>
  <c r="P129" i="3"/>
  <c r="P128" i="3"/>
  <c r="BK129" i="3"/>
  <c r="J129" i="3"/>
  <c r="BE129" i="3" s="1"/>
  <c r="BI126" i="3"/>
  <c r="BH126" i="3"/>
  <c r="BG126" i="3"/>
  <c r="BF126" i="3"/>
  <c r="T126" i="3"/>
  <c r="R126" i="3"/>
  <c r="R115" i="3" s="1"/>
  <c r="P126" i="3"/>
  <c r="BK126" i="3"/>
  <c r="J126" i="3"/>
  <c r="BE126" i="3" s="1"/>
  <c r="BI121" i="3"/>
  <c r="F34" i="3" s="1"/>
  <c r="BH121" i="3"/>
  <c r="BG121" i="3"/>
  <c r="BF121" i="3"/>
  <c r="T121" i="3"/>
  <c r="R121" i="3"/>
  <c r="P121" i="3"/>
  <c r="BK121" i="3"/>
  <c r="J121" i="3"/>
  <c r="BE121" i="3" s="1"/>
  <c r="BI116" i="3"/>
  <c r="BH116" i="3"/>
  <c r="BG116" i="3"/>
  <c r="BF116" i="3"/>
  <c r="T116" i="3"/>
  <c r="T115" i="3"/>
  <c r="R116" i="3"/>
  <c r="P116" i="3"/>
  <c r="P115" i="3"/>
  <c r="BK116" i="3"/>
  <c r="J116" i="3"/>
  <c r="BE116" i="3" s="1"/>
  <c r="BI112" i="3"/>
  <c r="BH112" i="3"/>
  <c r="BG112" i="3"/>
  <c r="BF112" i="3"/>
  <c r="T112" i="3"/>
  <c r="R112" i="3"/>
  <c r="P112" i="3"/>
  <c r="BK112" i="3"/>
  <c r="J112" i="3"/>
  <c r="BE112" i="3"/>
  <c r="BI110" i="3"/>
  <c r="BH110" i="3"/>
  <c r="BG110" i="3"/>
  <c r="BF110" i="3"/>
  <c r="T110" i="3"/>
  <c r="R110" i="3"/>
  <c r="P110" i="3"/>
  <c r="BK110" i="3"/>
  <c r="J110" i="3"/>
  <c r="BE110" i="3"/>
  <c r="BI105" i="3"/>
  <c r="BH105" i="3"/>
  <c r="BG105" i="3"/>
  <c r="BF105" i="3"/>
  <c r="T105" i="3"/>
  <c r="R105" i="3"/>
  <c r="P105" i="3"/>
  <c r="BK105" i="3"/>
  <c r="J105" i="3"/>
  <c r="BE105" i="3"/>
  <c r="BI103" i="3"/>
  <c r="BH103" i="3"/>
  <c r="BG103" i="3"/>
  <c r="BF103" i="3"/>
  <c r="T103" i="3"/>
  <c r="R103" i="3"/>
  <c r="P103" i="3"/>
  <c r="BK103" i="3"/>
  <c r="J103" i="3"/>
  <c r="BE103" i="3"/>
  <c r="BI101" i="3"/>
  <c r="BH101" i="3"/>
  <c r="BG101" i="3"/>
  <c r="BF101" i="3"/>
  <c r="T101" i="3"/>
  <c r="T90" i="3" s="1"/>
  <c r="R101" i="3"/>
  <c r="R90" i="3" s="1"/>
  <c r="P101" i="3"/>
  <c r="BK101" i="3"/>
  <c r="J101" i="3"/>
  <c r="BE101" i="3"/>
  <c r="BI96" i="3"/>
  <c r="BH96" i="3"/>
  <c r="BG96" i="3"/>
  <c r="BF96" i="3"/>
  <c r="T96" i="3"/>
  <c r="R96" i="3"/>
  <c r="P96" i="3"/>
  <c r="P90" i="3" s="1"/>
  <c r="P89" i="3" s="1"/>
  <c r="BK96" i="3"/>
  <c r="J96" i="3"/>
  <c r="BE96" i="3"/>
  <c r="BI91" i="3"/>
  <c r="BH91" i="3"/>
  <c r="BG91" i="3"/>
  <c r="BF91" i="3"/>
  <c r="T91" i="3"/>
  <c r="R91" i="3"/>
  <c r="P91" i="3"/>
  <c r="BK91" i="3"/>
  <c r="J91" i="3"/>
  <c r="BE91" i="3" s="1"/>
  <c r="F85" i="3"/>
  <c r="F84" i="3"/>
  <c r="F82" i="3"/>
  <c r="E80" i="3"/>
  <c r="F51" i="3"/>
  <c r="F49" i="3"/>
  <c r="E47" i="3"/>
  <c r="J84" i="3"/>
  <c r="E78" i="3"/>
  <c r="J82" i="3" l="1"/>
  <c r="F30" i="3"/>
  <c r="BK128" i="3"/>
  <c r="J128" i="3" s="1"/>
  <c r="J60" i="3" s="1"/>
  <c r="BK115" i="3"/>
  <c r="J115" i="3" s="1"/>
  <c r="J59" i="3" s="1"/>
  <c r="BK157" i="3"/>
  <c r="J157" i="3" s="1"/>
  <c r="J64" i="3" s="1"/>
  <c r="BK90" i="3"/>
  <c r="J90" i="3" s="1"/>
  <c r="J58" i="3" s="1"/>
  <c r="F33" i="3"/>
  <c r="J31" i="3"/>
  <c r="F32" i="3"/>
  <c r="BK139" i="3"/>
  <c r="J139" i="3" s="1"/>
  <c r="J61" i="3" s="1"/>
  <c r="J30" i="3"/>
  <c r="BK89" i="3"/>
  <c r="R89" i="3"/>
  <c r="R88" i="3" s="1"/>
  <c r="T89" i="3"/>
  <c r="T88" i="3" s="1"/>
  <c r="J180" i="3"/>
  <c r="J68" i="3" s="1"/>
  <c r="BK179" i="3"/>
  <c r="J179" i="3" s="1"/>
  <c r="J67" i="3" s="1"/>
  <c r="F31" i="3"/>
  <c r="J89" i="3" l="1"/>
  <c r="BK88" i="3"/>
  <c r="J88" i="3" s="1"/>
  <c r="J56" i="3" l="1"/>
  <c r="J27" i="3"/>
  <c r="J36" i="3" l="1"/>
</calcChain>
</file>

<file path=xl/sharedStrings.xml><?xml version="1.0" encoding="utf-8"?>
<sst xmlns="http://schemas.openxmlformats.org/spreadsheetml/2006/main" count="1493" uniqueCount="436">
  <si>
    <t>List obsahuje:</t>
  </si>
  <si>
    <t/>
  </si>
  <si>
    <t>False</t>
  </si>
  <si>
    <t>&gt;&gt;  skryté sloupce  &lt;&lt;</t>
  </si>
  <si>
    <t>21</t>
  </si>
  <si>
    <t>15</t>
  </si>
  <si>
    <t>v ---  níže se nacházejí doplnkové a pomocné údaje k sestavám  --- v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</si>
  <si>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</si>
  <si>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</si>
  <si>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</si>
  <si>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</si>
  <si>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</si>
  <si>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</si>
  <si>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</si>
  <si>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</si>
  <si>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00255319</t>
  </si>
  <si>
    <t>Městys Čachrov</t>
  </si>
  <si>
    <t>DIČ:</t>
  </si>
  <si>
    <t>CZ00255319</t>
  </si>
  <si>
    <t>Uchazeč: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</si>
  <si>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</si>
  <si>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</si>
  <si>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</si>
  <si>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</si>
  <si>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</si>
  <si>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</si>
  <si>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</si>
  <si>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</si>
  <si>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</si>
  <si>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</si>
  <si>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</si>
  <si>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</si>
  <si>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</si>
  <si>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</si>
  <si>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</si>
  <si>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</si>
  <si>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Kód</t>
  </si>
  <si>
    <t>Typ</t>
  </si>
  <si>
    <t>D</t>
  </si>
  <si>
    <t>0</t>
  </si>
  <si>
    <t>STA</t>
  </si>
  <si>
    <t>1</t>
  </si>
  <si>
    <t>2</t>
  </si>
  <si>
    <t>{fcbd52cc-9035-461a-bc9f-63134a043d13}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</si>
  <si>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</si>
  <si>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</si>
  <si>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</si>
  <si>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</si>
  <si>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</si>
  <si>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</si>
  <si>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</si>
  <si>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</si>
  <si>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</si>
  <si>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</si>
  <si>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</si>
  <si>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</si>
  <si>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</si>
  <si>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</si>
  <si>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</si>
  <si>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</si>
  <si>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>PSV - Práce a dodávky PSV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</si>
  <si>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</si>
  <si>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</si>
  <si>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</si>
  <si>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</si>
  <si>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</si>
  <si>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</si>
  <si>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</si>
  <si>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</si>
  <si>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</si>
  <si>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</si>
  <si>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</si>
  <si>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</si>
  <si>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</si>
  <si>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</si>
  <si>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</si>
  <si>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</si>
  <si>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</si>
  <si>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</si>
  <si>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</si>
  <si>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4</t>
  </si>
  <si>
    <t>M</t>
  </si>
  <si>
    <t>3</t>
  </si>
  <si>
    <t>5</t>
  </si>
  <si>
    <t>6</t>
  </si>
  <si>
    <t>7</t>
  </si>
  <si>
    <t>8</t>
  </si>
  <si>
    <t>9</t>
  </si>
  <si>
    <t>Komunikace pozemní</t>
  </si>
  <si>
    <t>10</t>
  </si>
  <si>
    <t>11</t>
  </si>
  <si>
    <t>12</t>
  </si>
  <si>
    <t>13</t>
  </si>
  <si>
    <t>14</t>
  </si>
  <si>
    <t>Trubní vedení</t>
  </si>
  <si>
    <t>16</t>
  </si>
  <si>
    <t>17</t>
  </si>
  <si>
    <t>18</t>
  </si>
  <si>
    <t>19</t>
  </si>
  <si>
    <t>VV</t>
  </si>
  <si>
    <t>Mezisoučet</t>
  </si>
  <si>
    <t>Součet</t>
  </si>
  <si>
    <t>20</t>
  </si>
  <si>
    <t>PSV</t>
  </si>
  <si>
    <t>Práce a dodávky PSV</t>
  </si>
  <si>
    <t>22</t>
  </si>
  <si>
    <t>SO_02 - Oprava kanalizačních šachet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</si>
  <si>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</si>
  <si>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</si>
  <si>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</si>
  <si>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</si>
  <si>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997 - Přesun sutě</t>
  </si>
  <si>
    <t xml:space="preserve">    998 - Přesun hmot</t>
  </si>
  <si>
    <t xml:space="preserve">    721 - Zdravotechnika - vnitřní kanalizace</t>
  </si>
  <si>
    <t>115101201</t>
  </si>
  <si>
    <t>Čerpání vody na dopravní výšku do 10 m s uvažovaným průměrným přítokem do 500 l/min</t>
  </si>
  <si>
    <t>hod</t>
  </si>
  <si>
    <t>CS ÚRS 2018 01</t>
  </si>
  <si>
    <t>-1402387145</t>
  </si>
  <si>
    <t>PSC</t>
  </si>
  <si>
    <t xml:space="preserve">Poznámka k souboru cen:_x000D_
1. Ceny jsou určeny pro čerpání ve dne, v noci, v pracovní dny i ve dnech pracovního klidu 2. Ceny nelze použít pro čerpání vody při snižování hladiny podzemní vody soustavou čerpacích jehel; toto snižování hladiny vody se oceňuje cenami souborů cen: a) 115 20-12 Čerpací jehla, b) 115 20-13 Montáž a demontáž zařízení čerpací a odsávací stanice, c) 115 20-14 Montáž, opotřebení a demontáž sběrného potrubí, d) 115 20-15 Montáž a demontáž odpadního potrubí, e) 115 20-16 Odsávání a čerpání vody sběrným potrubím. 3. V cenách jsou započteny i náklady na odpadní potrubí v délce do 20 m, na lešení pod čerpadla a pod odpadní potrubí. Pro převedení vody na vzdálenost větší než 20 m se použijí položky souboru cen 115 00-11 Převedení vody potrubím tohoto katalogu. 4. V cenách nejsou započteny náklady na zřízení čerpacích jímek nebo projektovaných studní: a) kopaných; tyto se oceňují příslušnými cenami části A 02 Zemní práce pro objekty oborů 821 až 828, b) vrtaných; tyto se oceňují příslušnými cenami katalogu 800-2 Zvláštní zakládání objektů. 5. Doba, po kterou nejsou čerpadla v činnosti, se neoceňuje. Výjimkou je přerušení čerpání vody na dobu do 15 minut jednotlivě; toto přerušení se od doby čerpání neodečítá. 6. Dopravní výškou vody se rozumí svislá vzdálenost mezi hladinou vody v jímce sníženou čerpáním a vodorovnou rovinou proloženou osou nejvyššího bodu výtlačného potrubí. 7. Množství jednotek se určuje v hodinách doby, po kterou je jednotlivé čerpadlo, popř. celý soubor čerpadel v činnosti. 8. Počet měrných jednotek se určí samostatně za každé čerpací místo (jámu, studnu, šachtu) </t>
  </si>
  <si>
    <t>50*8</t>
  </si>
  <si>
    <t>131303101</t>
  </si>
  <si>
    <t>Hloubení zapažených i nezapažených jam ručním nebo pneumatickým nářadím  s urovnáním dna do předepsaného profilu a spádu v horninách tř. 4 soudržných</t>
  </si>
  <si>
    <t>m3</t>
  </si>
  <si>
    <t>304171276</t>
  </si>
  <si>
    <t xml:space="preserve">Poznámka k souboru cen:_x000D_
1. V cenách jsou započteny i náklady na přehození výkopku na přilehlém terénu na vzdálenost do 3 m od okraje jámy nebo naložení na dopravní prostředek. 2. V cenách 10-3101 až 40-3102 jsou započteny i náklady na svislý přesun horniny po házečkách do 2 metrů. </t>
  </si>
  <si>
    <t>((1,5*2*0,3)*4)*10+(1,5*1,5*0,3)*10</t>
  </si>
  <si>
    <t>162701105</t>
  </si>
  <si>
    <t>Vodorovné přemístění výkopku nebo sypaniny po suchu  na obvyklém dopravním prostředku, bez naložení výkopku, avšak se složením bez rozhrnutí z horniny tř. 1 až 4 na vzdálenost přes 9 000 do 10 000 m</t>
  </si>
  <si>
    <t>196064204</t>
  </si>
  <si>
    <t xml:space="preserve">Poznámka k souboru cen:_x000D_
1. Ceny nelze použít, předepisuje-li projekt přemístit výkopek na místo nepřístupné obvyklým dopravním prostředkům; toto přemístění se oceňuje individuálně. 2. V cenách jsou započteny i náhrady za jízdu loženého vozidla v terénu ve výkopišti nebo na násypišti. 3. V cenách nejsou započteny náklady na rozhrnutí výkopku na násypišti; toto rozhrnutí se oceňuje cenami souboru cen 171 . 0- . . Uložení sypaniny do násypů a 171 20-1201 Uložení sypaniny na skládky. 4. Je-li na dopravní dráze pro vodorovné přemístění nějaká překážka, pro kterou je nutno překládat výkopek z jednoho obvyklého dopravního prostředku na jiný obvyklý dopravní prostředek, oceňuje se toto lomené vodorovné přemístění výkopku v každém úseku samostatně příslušnou cenou tohoto souboru cen a překládání výkopku cenami souboru cen 167 10-3 . Nakládání neulehlého výkopku z hromad s ohledem na ustanovení pozn. číslo 5. 5. Přemísťuje-li se výkopek z dočasných skládek vzdálených do 50 m, neoceňuje se nakládání výkopku, i když se provádí. Toto ustanovení neplatí, vylučuje-li projekt použití dozeru. 6. V cenách vodorovného přemístění sypaniny nejsou započteny náklady na dodávku materiálu, tyto se oceňují ve specifikaci. </t>
  </si>
  <si>
    <t>167101101</t>
  </si>
  <si>
    <t>Nakládání, skládání a překládání neulehlého výkopku nebo sypaniny  nakládání, množství do 100 m3, z hornin tř. 1 až 4</t>
  </si>
  <si>
    <t>696158275</t>
  </si>
  <si>
    <t xml:space="preserve">Poznámka k souboru cen:_x000D_
1. Ceny -1101, -1151, -1102, -1152, -1103, -1153, jsou určeny pro nakládání, skládání a překládání na obvyklý nebo z obvyklého dopravního prostředku. Pro nakládání z lodi nebo na loď jsou určeny ceny -1105 a -1155. 2. Ceny -1105 a -1155 jsou určeny pro nakládání, překládání a vykládání na vzdálenost a) do 20 m vodorovně; vodorovná vzdálenost se měří od těžnice lodi k těžnici druhé lodi, nebo k těžišti hromady na břehu nebo k těžišti dopravního prostředku na suchu, b) do 4 m svisle; svislá vzdálenost se měří od pracovní hladiny vody k úrovni srovnaného terénu v místě hromady nebo v místě dopravní plochy pro dopravní prostředek na suchu. Uvedenou svislou vzdálenost 4 m lze zvětšit, a to nejvýše do 6 m, jestliže je vodorovná vzdálenost uvedená v bodu a) kratší než 20 m nejméně o trojnásobek zvětšení výšky přes 4 m. 3. Množství měrných jednotek se určí v rostlém stavu horniny. </t>
  </si>
  <si>
    <t>174102101</t>
  </si>
  <si>
    <t>Zásyp sypaninou z jakékoliv horniny při překopech inženýrských sítí objemu do 30 m3 s uložením výkopku ve vrstvách se zhutněním jam, šachet, rýh nebo kolem objektů v těchto vykopávkách</t>
  </si>
  <si>
    <t>-1112313571</t>
  </si>
  <si>
    <t xml:space="preserve">Poznámka k souboru cen:_x000D_
1. Ceny jsou určeny pouze pro případy havárií, přeložek nebo běžných oprav inženýrských sítí. 2. Ceny nelze použít v rámci výstavby nových inženýrských sítí. 3. Ceny 174 10- . . jsou určeny pro zhutněné zásypy s mírou zhutnění: a) z hornin soudržných do 100 % PS, b) z hornin nesoudržných do I(d) 0,9, c) z hornin kamenitých pro jakoukoliv míru zhutnění. 4. Je-li projektem předepsáno vyšší zhutnění, než je uvedeno v bodě a) a b) poznámky č 1., ocení se zásyp individuálně. 5. V ceně 10-1102 je započteno přemístění sypaniny ze vzdálenosti 15 m od hrany zasypávaného prostoru, měřeno k těžišti skládky. 6. Objem zásypu je rozdíl objemu výkopu a objemu do něho vestavěných konstrukcí nebo uložených vedení i s jejich obklady a podklady (tento objem se nazývá objemem horniny vytlačené konstrukcí). Objem potrubí do DN 180, příp. i s obalem, se od objemu zásypu neodečítá. Pro stanovení objemu zásypu se od objemu výkopu odečítá i případný objem obsypu potrubí oceňovaný cenami souboru cen 175 10-11 Obsyp potrubí. 7. Odklizení zbylého výkopku po provedení zásypu zářezů se šikmými stěnami pro podzemní vedení nebo zásypu jam a rýh pro podzemní vedení se oceňuje, je-li objem zbylého výkopku: a) do 1 m3 na 1 m vedení a jedná se o výkopek neulehlý - toto se oceňuje cenami souboru cen 167 10-110 Nakládání výkopku nebo sypaniny a 162 . 0-1 . Vodorovné přemístění výkopku. Jedná-li se o výkopek ulehlý - rozpojení a naložení výkopku cenami souboru cen 122 . 0-1 . souboru cen 162 . 0-1 . Vodorovné přemístění výkopku; b) přes 1 m3 na 1 m vedení, jestliže projekt předepíše, že se zbylý výkopek bude odklízet zároveň s prováděním vykopávky, pouze přemístění výkopku cenami souboru cen 162 . 0-1 . Vodorovné přemístění výkopku. Při zmíněném objemu zbylého výkopku se neoceňuje ani naložení ani rozpojení výkopku. Jestliže se zbylý výkopek neodklízí, nýbrž rozprostírá podél výkopu a nad výkopem, platí poznámka č. 8. 8. Rozprostření zbylého výkopku podél výkopu a nad výkopem po provedení zásypů zářezů se šikmými stěnami pro podzemní vedení nebo zásypu jam a rýh pro podzemní vedení se oceňuje: a) cenou 171 20-1101 Uložení sypaniny do nezhutněných násypů, není-li projektem předepsáno zhutnění rozprostřeného zbylého výkopku, b) cenou 171 10-1111 Uložení sypaniny do násypů z hornin sypkých, je-li předepsáno zhutnění rozprostřeného zbylého výkopku, a to v objemu vypočteném podle poznámky č.6, příp. zmenšeném o objem výkopku, který byl již odklizen. 9. Míru zhutnění předepisuje projekt. </t>
  </si>
  <si>
    <t>(5,28*0,2*1,7)*10</t>
  </si>
  <si>
    <t>58337331</t>
  </si>
  <si>
    <t>štěrkopísek frakce 0/22</t>
  </si>
  <si>
    <t>t</t>
  </si>
  <si>
    <t>18326200</t>
  </si>
  <si>
    <t>17,952*2 'Přepočtené koeficientem množství</t>
  </si>
  <si>
    <t>181102302</t>
  </si>
  <si>
    <t>Úprava pláně na stavbách dálnic strojně v zářezech mimo skalních se zhutněním</t>
  </si>
  <si>
    <t>m2</t>
  </si>
  <si>
    <t>370101073</t>
  </si>
  <si>
    <t xml:space="preserve">Poznámka k souboru cen:_x000D_
1. Ceny se zhutněním jsou určeny pro všechny míry zhutnění. 2. Ceny 10-2301, 10-2302, 20-2301 a 20-2305 jsou určeny pro urovnání nově zřizovaných ploch vodorovných nebo ve sklonu do 1:5 pod zpevnění ploch jakéhokoliv druhu, pod humusování, drnování a dále předepíše-li projekt urovnání pláně z jiného důvodu. 3. Cena 10-2303 je určena pro vyplnění sypaninou prohlubní zářezů v horninách třídy II a III. 4. Ceny neplatí pro zhutnění podloží pod násypy; toto zhutnění se oceňuje cenou 215 90-1101 Zhutnění podloží pod násypy. 5. Ceny neplatí pro urovnání lavic (berem) šířky do 3 m přerušujících svahy, pro urovnání dna příkopů pro jakoukoliv jejich šířku; toto urovnání se oceňuje cenami souboru cen 182 . 0-11 Svahování trvalých svahů do projektovaných profilů A 01 tohoto katalogu. 6. Urovnání ploch ve sklonu přes 1:5 (svahování) se oceňuje cenou 182 20-1101 Svahování trvalých svahů do projektovaných profilů, části A 01 tohoto katalogu. 7. Vyplnění prohlubní v horninách třídy II a III betonem nebo stabilizací se oceňuje cenami části A 01 Zřízení konstrukcí katalogu 822-1 Komunikace pozemní a letiště. </t>
  </si>
  <si>
    <t>1,5*1,5*10</t>
  </si>
  <si>
    <t>Zakládání</t>
  </si>
  <si>
    <t>273322611</t>
  </si>
  <si>
    <t>Základy z betonu železového (bez výztuže) desky z betonu se zvýšenými nároky na prostředí tř. C 30/37</t>
  </si>
  <si>
    <t>1747882278</t>
  </si>
  <si>
    <t xml:space="preserve">Poznámka k souboru cen:_x000D_
1. V ceně příplatku -5911 jsou započteny náklady na technologické opatření a na ztíženou betonáž pod hladinou pažící bentonitové suspenze a na průběžné odčerpání suspenze s přepouštěním na určené místo do 20 m, popř. do vany nebo do kalové cisterny k odvozu. Odvoz se oceňuje cenami katalogu 800-2 Zvláštní zakládání objektů. 2. Hloubení s použitím bentonitové suspenze se oceňuje katalogem 800-1 Zemní práce. Bednění se neoceňuje. 3. V cenách nejsou započteny náklady na výztuž, tyto se oceňují cenami souboru cen 27* 36-.... Výztuž základů. </t>
  </si>
  <si>
    <t>((1,5*1,5*0,2)*10)*2,4</t>
  </si>
  <si>
    <t>274352221</t>
  </si>
  <si>
    <t>Bednění základů pasů kruhové nebo obloukové poloměru přes 1 do 2,5 m zřízení</t>
  </si>
  <si>
    <t>507611950</t>
  </si>
  <si>
    <t xml:space="preserve">Poznámka k souboru cen:_x000D_
1. Ceny jsou určeny pro bednění ve volném prostranství, ve volných nebo zapažených jamách, rýhách a šachtách. 2. Kruhové nebo obloukové bednění poloměru do 1 m se oceňuje individuálně. </t>
  </si>
  <si>
    <t>5,28*2*10</t>
  </si>
  <si>
    <t>274352222</t>
  </si>
  <si>
    <t>Bednění základů pasů kruhové nebo obloukové poloměru přes 1 do 2,5 m odstranění</t>
  </si>
  <si>
    <t>20712413</t>
  </si>
  <si>
    <t>Svislé a kompletní konstrukce</t>
  </si>
  <si>
    <t>319271121</t>
  </si>
  <si>
    <t>Zdivo žump a šachet z cihel betonových  na maltu cementovou z cihel dl. 290 mm</t>
  </si>
  <si>
    <t>1143157474</t>
  </si>
  <si>
    <t xml:space="preserve">Poznámka k souboru cen:_x000D_
1. Ceny jsou určeny pro zdivo žump, biologických septiků, nádrží apod. 2. Osazení stupadel a poklopů se oceňuje cenami souboru cen 953 17-10 Osazování kovových předmětů této části ceníku. </t>
  </si>
  <si>
    <t>(5,28*0,29*1)*10</t>
  </si>
  <si>
    <t>59515004</t>
  </si>
  <si>
    <t>cihla plná betonová 290x140x65 mm P10</t>
  </si>
  <si>
    <t>kus</t>
  </si>
  <si>
    <t>-711921766</t>
  </si>
  <si>
    <t>358315114</t>
  </si>
  <si>
    <t>Bourání šachty, stoky kompletní nebo vybourání otvorů průřezové plochy do 4 m2 ve stokách ze zdiva z prostého betonu</t>
  </si>
  <si>
    <t>-1585304210</t>
  </si>
  <si>
    <t>((1*1,7*0,2)*4+(1*1*0,3))*10</t>
  </si>
  <si>
    <t>Vodorovné konstrukce</t>
  </si>
  <si>
    <t>423124111</t>
  </si>
  <si>
    <t>Osazení prefabrikovaných nosníků nebo desek z betonu železového železničním kolejovým jeřábem na ložiska hmotnosti jednotlivě do 5 t</t>
  </si>
  <si>
    <t>-1704010818</t>
  </si>
  <si>
    <t xml:space="preserve">Poznámka k souboru cen:_x000D_
1. V cenách nejsou obsaženy náklady na: a) ložiska; tyto stavební práce se oceňují cenami souboru cen 428 94-11 části A 01 tohoto katalogu; b) zabetonování podélných spár a čel nosníků; tyto práce se oceňují cenami souboru cen 423 32-11 Zabetonování spár části A 01 tohoto katalogu. </t>
  </si>
  <si>
    <t>59224315</t>
  </si>
  <si>
    <t>deska betonová zákrytová pro kruhové šachty 100/62,5 x 16,5 cm</t>
  </si>
  <si>
    <t>-623975623</t>
  </si>
  <si>
    <t>59224135</t>
  </si>
  <si>
    <t>prstenec betonový vyrovnávací 62,5x6x9 cm</t>
  </si>
  <si>
    <t>-1328341739</t>
  </si>
  <si>
    <t>59224176</t>
  </si>
  <si>
    <t>prstenec betonový vyrovnávací 62,5x8x12 cm</t>
  </si>
  <si>
    <t>-878343720</t>
  </si>
  <si>
    <t>R001</t>
  </si>
  <si>
    <t>Poklop A15 BEGU bez odvětrání</t>
  </si>
  <si>
    <t>-1503902341</t>
  </si>
  <si>
    <t>564831111</t>
  </si>
  <si>
    <t>Podklad ze štěrkodrti ŠD  s rozprostřením a zhutněním, po zhutnění tl. 100 mm</t>
  </si>
  <si>
    <t>1003674004</t>
  </si>
  <si>
    <t>Úpravy povrchů, podlahy a osazování výplní</t>
  </si>
  <si>
    <t>612631001</t>
  </si>
  <si>
    <t>Spárování vnitřních ploch pohledového zdiva  z cihel, spárovací maltou stěn</t>
  </si>
  <si>
    <t>-76775529</t>
  </si>
  <si>
    <t xml:space="preserve">Poznámka k souboru cen:_x000D_
1. Ceny jsou určeny pro ocenění dodatečného povrchového spárování vnitřních ploch pohledového zdiva spárovací maltou. </t>
  </si>
  <si>
    <t>5,28*1*10</t>
  </si>
  <si>
    <t>871310310</t>
  </si>
  <si>
    <t>Montáž kanalizačního potrubí z plastů z polypropylenu PP hladkého plnostěnného SN 10 DN 150</t>
  </si>
  <si>
    <t>m</t>
  </si>
  <si>
    <t>1681378423</t>
  </si>
  <si>
    <t xml:space="preserve">Poznámka k souboru cen:_x000D_
1. V cenách montáže potrubí nejsou započteny náklady na dodání trub, elektrospojek a těsnicích kroužků pokud tyto nejsou součástí dodávky potrubí. Tyto náklady se oceňují ve specifikaci. 2. V cenách potrubí z trubek polyetylenových a polypropylenových nejsou započteny náklady na dodání tvarovek použitých pro napojení na jiný druh potrubí; tvarovky se oceňují ve specifikaci. 3. Ztratné lze dohodnout: a) u trub kanalizačních z tvrdého PVC ve směrné výši 3 %, b) u trub polyetylenových a polypropylenových ve směrné výši 1,5. </t>
  </si>
  <si>
    <t>10*2</t>
  </si>
  <si>
    <t>28617003</t>
  </si>
  <si>
    <t>trubka kanalizační PP plnostěnná třívrstvá DN 150x1000 mm SN 10</t>
  </si>
  <si>
    <t>-1042824944</t>
  </si>
  <si>
    <t>23</t>
  </si>
  <si>
    <t>899511111</t>
  </si>
  <si>
    <t>Stupadla do šachet tunelové stoky ocelová s PE povlakem osazovaná při zdění nebo betonování</t>
  </si>
  <si>
    <t>1692684939</t>
  </si>
  <si>
    <t>4*10</t>
  </si>
  <si>
    <t>24</t>
  </si>
  <si>
    <t>55243822</t>
  </si>
  <si>
    <t>stupadlo ocelové vidlicové s PE povlakem 160/180-dlouhé</t>
  </si>
  <si>
    <t>1063684172</t>
  </si>
  <si>
    <t>997</t>
  </si>
  <si>
    <t>Přesun sutě</t>
  </si>
  <si>
    <t>25</t>
  </si>
  <si>
    <t>997006512</t>
  </si>
  <si>
    <t>Vodorovná doprava suti na skládku s naložením na dopravní prostředek a složením přes 100 m do 1 km</t>
  </si>
  <si>
    <t>560424786</t>
  </si>
  <si>
    <t xml:space="preserve">Poznámka k souboru cen:_x000D_
1. Pro volbu ceny je rozhodující dopravní vzdálenost těžiště skládky a půdorysné plochy objektu. </t>
  </si>
  <si>
    <t>26</t>
  </si>
  <si>
    <t>997006519</t>
  </si>
  <si>
    <t>Vodorovná doprava suti na skládku s naložením na dopravní prostředek a složením Příplatek k ceně za každý další i započatý 1 km</t>
  </si>
  <si>
    <t>2075408811</t>
  </si>
  <si>
    <t>36,52*15 'Přepočtené koeficientem množství</t>
  </si>
  <si>
    <t>27</t>
  </si>
  <si>
    <t>997013801</t>
  </si>
  <si>
    <t>Poplatek za uložení stavebního odpadu na skládce (skládkovné) z prostého betonu zatříděného do Katalogu odpadů pod kódem 170 101</t>
  </si>
  <si>
    <t>-1875619353</t>
  </si>
  <si>
    <t xml:space="preserve">Poznámka k souboru cen:_x000D_
1. Ceny uvedenév souboru cen je doporučeno upravit podle aktuálních cen místně příslušné skládky odpadů. 2. Uložení odpadů neuvedených v souboru cen se oceňuje individuálně. 3. V cenách je započítán poplatek za ukládaní odpadu dle zákona 185/2001 Sb. 4. Případné drcení stavebního odpadu lze ocenit souborem cen 997 00-60 Drcení stavebního odpadu z katalogu 800-6 Demolice objektů. </t>
  </si>
  <si>
    <t>998</t>
  </si>
  <si>
    <t>Přesun hmot</t>
  </si>
  <si>
    <t>28</t>
  </si>
  <si>
    <t>998271201</t>
  </si>
  <si>
    <t>Přesun hmot pro kanalizace (stoky) hloubené zděné v otevřeném výkopu dopravní vzdálenost do 15 m</t>
  </si>
  <si>
    <t>117532259</t>
  </si>
  <si>
    <t>721</t>
  </si>
  <si>
    <t>Zdravotechnika - vnitřní kanalizace</t>
  </si>
  <si>
    <t>29</t>
  </si>
  <si>
    <t>721100912</t>
  </si>
  <si>
    <t>Opravy potrubí hrdlového  utěsnění víka čističe nebo vysekaného otvoru manžetou</t>
  </si>
  <si>
    <t>2017296277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</si>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</sst>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10"/>
      <name val="Trebuchet MS"/>
    </font>
    <font>
      <sz val="10"/>
      <color rgb="FF96000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b/>
      <sz val="10"/>
      <name val="Trebuchet MS"/>
    </font>
    <font>
      <b/>
      <sz val="12"/>
      <color rgb="FF960000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D2D2D2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0" fillId="2" borderId="0" xfId="0" applyFill="1"/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2" borderId="0" xfId="0" applyFill="1" applyProtection="1"/>
    <xf numFmtId="0" fontId="17" fillId="2" borderId="0" xfId="1" applyFont="1" applyFill="1" applyAlignment="1" applyProtection="1">
      <alignment vertical="center"/>
    </xf>
    <xf numFmtId="0" fontId="31" fillId="2" borderId="0" xfId="1" applyFill="1" applyProtection="1"/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4" borderId="0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vertical="center"/>
    </xf>
    <xf numFmtId="0" fontId="0" fillId="4" borderId="23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right" vertical="center"/>
    </xf>
    <xf numFmtId="0" fontId="0" fillId="4" borderId="6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" fontId="16" fillId="0" borderId="0" xfId="0" applyNumberFormat="1" applyFont="1" applyAlignment="1"/>
    <xf numFmtId="166" fontId="19" fillId="0" borderId="13" xfId="0" applyNumberFormat="1" applyFont="1" applyBorder="1" applyAlignment="1"/>
    <xf numFmtId="166" fontId="19" fillId="0" borderId="14" xfId="0" applyNumberFormat="1" applyFont="1" applyBorder="1" applyAlignment="1"/>
    <xf numFmtId="4" fontId="20" fillId="0" borderId="0" xfId="0" applyNumberFormat="1" applyFont="1" applyAlignment="1">
      <alignment vertical="center"/>
    </xf>
    <xf numFmtId="0" fontId="6" fillId="0" borderId="5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/>
    <xf numFmtId="0" fontId="6" fillId="0" borderId="15" xfId="0" applyFont="1" applyBorder="1" applyAlignment="1"/>
    <xf numFmtId="0" fontId="6" fillId="0" borderId="0" xfId="0" applyFont="1" applyBorder="1" applyAlignment="1"/>
    <xf numFmtId="166" fontId="6" fillId="0" borderId="0" xfId="0" applyNumberFormat="1" applyFont="1" applyBorder="1" applyAlignment="1"/>
    <xf numFmtId="166" fontId="6" fillId="0" borderId="16" xfId="0" applyNumberFormat="1" applyFont="1" applyBorder="1" applyAlignme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167" fontId="0" fillId="0" borderId="24" xfId="0" applyNumberFormat="1" applyFont="1" applyBorder="1" applyAlignment="1" applyProtection="1">
      <alignment vertical="center"/>
      <protection locked="0"/>
    </xf>
    <xf numFmtId="4" fontId="0" fillId="0" borderId="24" xfId="0" applyNumberFormat="1" applyFont="1" applyBorder="1" applyAlignment="1" applyProtection="1">
      <alignment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6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166" fontId="1" fillId="0" borderId="20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15" xfId="0" applyFont="1" applyBorder="1" applyAlignment="1">
      <alignment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49" fontId="23" fillId="0" borderId="24" xfId="0" applyNumberFormat="1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167" fontId="23" fillId="0" borderId="24" xfId="0" applyNumberFormat="1" applyFont="1" applyBorder="1" applyAlignment="1" applyProtection="1">
      <alignment vertical="center"/>
      <protection locked="0"/>
    </xf>
    <xf numFmtId="4" fontId="23" fillId="0" borderId="24" xfId="0" applyNumberFormat="1" applyFont="1" applyBorder="1" applyAlignment="1" applyProtection="1">
      <alignment vertical="center"/>
      <protection locked="0"/>
    </xf>
    <xf numFmtId="0" fontId="23" fillId="0" borderId="5" xfId="0" applyFont="1" applyBorder="1" applyAlignment="1">
      <alignment vertical="center"/>
    </xf>
    <xf numFmtId="0" fontId="23" fillId="0" borderId="2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24" fillId="0" borderId="25" xfId="0" applyFont="1" applyBorder="1" applyAlignment="1" applyProtection="1">
      <alignment vertical="center" wrapText="1"/>
      <protection locked="0"/>
    </xf>
    <xf numFmtId="0" fontId="24" fillId="0" borderId="26" xfId="0" applyFont="1" applyBorder="1" applyAlignment="1" applyProtection="1">
      <alignment vertical="center" wrapText="1"/>
      <protection locked="0"/>
    </xf>
    <xf numFmtId="0" fontId="24" fillId="0" borderId="27" xfId="0" applyFont="1" applyBorder="1" applyAlignment="1" applyProtection="1">
      <alignment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vertical="center" wrapText="1"/>
      <protection locked="0"/>
    </xf>
    <xf numFmtId="0" fontId="24" fillId="0" borderId="29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28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49" fontId="27" fillId="0" borderId="1" xfId="0" applyNumberFormat="1" applyFont="1" applyBorder="1" applyAlignment="1" applyProtection="1">
      <alignment vertical="center" wrapText="1"/>
      <protection locked="0"/>
    </xf>
    <xf numFmtId="0" fontId="24" fillId="0" borderId="31" xfId="0" applyFont="1" applyBorder="1" applyAlignment="1" applyProtection="1">
      <alignment vertical="center" wrapText="1"/>
      <protection locked="0"/>
    </xf>
    <xf numFmtId="0" fontId="28" fillId="0" borderId="30" xfId="0" applyFont="1" applyBorder="1" applyAlignment="1" applyProtection="1">
      <alignment vertical="center" wrapText="1"/>
      <protection locked="0"/>
    </xf>
    <xf numFmtId="0" fontId="24" fillId="0" borderId="32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top"/>
      <protection locked="0"/>
    </xf>
    <xf numFmtId="0" fontId="24" fillId="0" borderId="0" xfId="0" applyFont="1" applyAlignment="1" applyProtection="1">
      <alignment vertical="top"/>
      <protection locked="0"/>
    </xf>
    <xf numFmtId="0" fontId="24" fillId="0" borderId="25" xfId="0" applyFont="1" applyBorder="1" applyAlignment="1" applyProtection="1">
      <alignment horizontal="left" vertical="center"/>
      <protection locked="0"/>
    </xf>
    <xf numFmtId="0" fontId="24" fillId="0" borderId="26" xfId="0" applyFont="1" applyBorder="1" applyAlignment="1" applyProtection="1">
      <alignment horizontal="left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4" fillId="0" borderId="29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left" vertical="center"/>
      <protection locked="0"/>
    </xf>
    <xf numFmtId="0" fontId="28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0" fontId="27" fillId="0" borderId="30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 applyProtection="1">
      <alignment horizontal="left" vertical="center" wrapText="1"/>
      <protection locked="0"/>
    </xf>
    <xf numFmtId="0" fontId="29" fillId="0" borderId="28" xfId="0" applyFont="1" applyBorder="1" applyAlignment="1" applyProtection="1">
      <alignment horizontal="left" vertical="center" wrapText="1"/>
      <protection locked="0"/>
    </xf>
    <xf numFmtId="0" fontId="29" fillId="0" borderId="29" xfId="0" applyFont="1" applyBorder="1" applyAlignment="1" applyProtection="1">
      <alignment horizontal="left" vertical="center" wrapText="1"/>
      <protection locked="0"/>
    </xf>
    <xf numFmtId="0" fontId="27" fillId="0" borderId="28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/>
      <protection locked="0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30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top"/>
      <protection locked="0"/>
    </xf>
    <xf numFmtId="0" fontId="27" fillId="0" borderId="1" xfId="0" applyFont="1" applyBorder="1" applyAlignment="1" applyProtection="1">
      <alignment horizontal="center" vertical="top"/>
      <protection locked="0"/>
    </xf>
    <xf numFmtId="0" fontId="27" fillId="0" borderId="31" xfId="0" applyFont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9" fillId="0" borderId="30" xfId="0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27" fillId="0" borderId="1" xfId="0" applyNumberFormat="1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vertical="top"/>
      <protection locked="0"/>
    </xf>
    <xf numFmtId="0" fontId="26" fillId="0" borderId="30" xfId="0" applyFont="1" applyBorder="1" applyAlignment="1" applyProtection="1">
      <alignment horizontal="left"/>
      <protection locked="0"/>
    </xf>
    <xf numFmtId="0" fontId="29" fillId="0" borderId="30" xfId="0" applyFont="1" applyBorder="1" applyAlignment="1" applyProtection="1">
      <protection locked="0"/>
    </xf>
    <xf numFmtId="0" fontId="24" fillId="0" borderId="28" xfId="0" applyFont="1" applyBorder="1" applyAlignment="1" applyProtection="1">
      <alignment vertical="top"/>
      <protection locked="0"/>
    </xf>
    <xf numFmtId="0" fontId="24" fillId="0" borderId="29" xfId="0" applyFont="1" applyBorder="1" applyAlignment="1" applyProtection="1">
      <alignment vertical="top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left" vertical="top"/>
      <protection locked="0"/>
    </xf>
    <xf numFmtId="0" fontId="24" fillId="0" borderId="31" xfId="0" applyFont="1" applyBorder="1" applyAlignment="1" applyProtection="1">
      <alignment vertical="top"/>
      <protection locked="0"/>
    </xf>
    <xf numFmtId="0" fontId="24" fillId="0" borderId="30" xfId="0" applyFont="1" applyBorder="1" applyAlignment="1" applyProtection="1">
      <alignment vertical="top"/>
      <protection locked="0"/>
    </xf>
    <xf numFmtId="0" fontId="24" fillId="0" borderId="32" xfId="0" applyFont="1" applyBorder="1" applyAlignment="1" applyProtection="1">
      <alignment vertical="top"/>
      <protection locked="0"/>
    </xf>
    <xf numFmtId="0" fontId="3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7" fillId="2" borderId="0" xfId="1" applyFont="1" applyFill="1" applyAlignment="1" applyProtection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left" wrapText="1"/>
      <protection locked="0"/>
    </xf>
    <xf numFmtId="49" fontId="27" fillId="0" borderId="1" xfId="0" applyNumberFormat="1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2"/>
  <sheetViews>
    <sheetView showGridLines="0" tabSelected="1" workbookViewId="0">
      <pane ySplit="1" topLeftCell="A2" activePane="bottomLeft" state="frozen"/>
      <selection pane="bottomLeft" activeCell="J21" sqref="J21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 x14ac:dyDescent="0.3">
      <c r="A1" s="46"/>
      <c r="B1" s="11"/>
      <c r="C1" s="11"/>
      <c r="D1" s="12" t="s">
        <v>0</v>
      </c>
      <c r="E1" s="11"/>
      <c r="F1" s="47" t="s">
        <v>44</v>
      </c>
      <c r="G1" s="236" t="s">
        <v>45</v>
      </c>
      <c r="H1" s="236"/>
      <c r="I1" s="11"/>
      <c r="J1" s="47" t="s">
        <v>46</v>
      </c>
      <c r="K1" s="12" t="s">
        <v>47</v>
      </c>
      <c r="L1" s="47" t="s">
        <v>48</v>
      </c>
      <c r="M1" s="47"/>
      <c r="N1" s="47"/>
      <c r="O1" s="47"/>
      <c r="P1" s="47"/>
      <c r="Q1" s="47"/>
      <c r="R1" s="47"/>
      <c r="S1" s="47"/>
      <c r="T1" s="47"/>
      <c r="U1" s="48"/>
      <c r="V1" s="48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</row>
    <row r="2" spans="1:70" ht="36.950000000000003" customHeight="1" x14ac:dyDescent="0.3">
      <c r="L2" s="229" t="s">
        <v>3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4" t="s">
        <v>43</v>
      </c>
    </row>
    <row r="3" spans="1:70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7"/>
      <c r="AT3" s="14" t="s">
        <v>42</v>
      </c>
    </row>
    <row r="4" spans="1:70" ht="36.950000000000003" customHeight="1" x14ac:dyDescent="0.3">
      <c r="B4" s="18"/>
      <c r="C4" s="19"/>
      <c r="D4" s="20" t="s">
        <v>49</v>
      </c>
      <c r="E4" s="19"/>
      <c r="F4" s="19"/>
      <c r="G4" s="19"/>
      <c r="H4" s="19"/>
      <c r="I4" s="19"/>
      <c r="J4" s="19"/>
      <c r="K4" s="21"/>
      <c r="M4" s="22" t="s">
        <v>6</v>
      </c>
      <c r="AT4" s="14" t="s">
        <v>2</v>
      </c>
    </row>
    <row r="5" spans="1:70" ht="6.95" customHeight="1" x14ac:dyDescent="0.3">
      <c r="B5" s="18"/>
      <c r="C5" s="19"/>
      <c r="D5" s="19"/>
      <c r="E5" s="19"/>
      <c r="F5" s="19"/>
      <c r="G5" s="19"/>
      <c r="H5" s="19"/>
      <c r="I5" s="19"/>
      <c r="J5" s="19"/>
      <c r="K5" s="21"/>
    </row>
    <row r="6" spans="1:70" ht="15" x14ac:dyDescent="0.3">
      <c r="B6" s="18"/>
      <c r="C6" s="19"/>
      <c r="D6" s="24" t="s">
        <v>7</v>
      </c>
      <c r="E6" s="19"/>
      <c r="F6" s="19"/>
      <c r="G6" s="19"/>
      <c r="H6" s="19"/>
      <c r="I6" s="19"/>
      <c r="J6" s="19"/>
      <c r="K6" s="21"/>
    </row>
    <row r="7" spans="1:70" ht="16.5" customHeight="1" x14ac:dyDescent="0.3">
      <c r="B7" s="18"/>
      <c r="C7" s="19"/>
      <c r="D7" s="19"/>
      <c r="E7" s="237"/>
      <c r="F7" s="238"/>
      <c r="G7" s="238"/>
      <c r="H7" s="238"/>
      <c r="I7" s="19"/>
      <c r="J7" s="19"/>
      <c r="K7" s="21"/>
    </row>
    <row r="8" spans="1:70" s="1" customFormat="1" ht="15" x14ac:dyDescent="0.3">
      <c r="B8" s="25"/>
      <c r="C8" s="26"/>
      <c r="D8" s="24" t="s">
        <v>50</v>
      </c>
      <c r="E8" s="26"/>
      <c r="F8" s="26"/>
      <c r="G8" s="26"/>
      <c r="H8" s="26"/>
      <c r="I8" s="26"/>
      <c r="J8" s="26"/>
      <c r="K8" s="27"/>
    </row>
    <row r="9" spans="1:70" s="1" customFormat="1" ht="36.950000000000003" customHeight="1" x14ac:dyDescent="0.3">
      <c r="B9" s="25"/>
      <c r="C9" s="26"/>
      <c r="D9" s="26"/>
      <c r="E9" s="239" t="s">
        <v>106</v>
      </c>
      <c r="F9" s="240"/>
      <c r="G9" s="240"/>
      <c r="H9" s="240"/>
      <c r="I9" s="26"/>
      <c r="J9" s="26"/>
      <c r="K9" s="27"/>
    </row>
    <row r="10" spans="1:70" s="1" customFormat="1" x14ac:dyDescent="0.3">
      <c r="B10" s="25"/>
      <c r="C10" s="26"/>
      <c r="D10" s="26"/>
      <c r="E10" s="26"/>
      <c r="F10" s="26"/>
      <c r="G10" s="26"/>
      <c r="H10" s="26"/>
      <c r="I10" s="26"/>
      <c r="J10" s="26"/>
      <c r="K10" s="27"/>
    </row>
    <row r="11" spans="1:70" s="1" customFormat="1" ht="14.45" customHeight="1" x14ac:dyDescent="0.3">
      <c r="B11" s="25"/>
      <c r="C11" s="26"/>
      <c r="D11" s="24" t="s">
        <v>8</v>
      </c>
      <c r="E11" s="26"/>
      <c r="F11" s="23" t="s">
        <v>1</v>
      </c>
      <c r="G11" s="26"/>
      <c r="H11" s="26"/>
      <c r="I11" s="24" t="s">
        <v>9</v>
      </c>
      <c r="J11" s="23" t="s">
        <v>1</v>
      </c>
      <c r="K11" s="27"/>
    </row>
    <row r="12" spans="1:70" s="1" customFormat="1" ht="14.45" customHeight="1" x14ac:dyDescent="0.3">
      <c r="B12" s="25"/>
      <c r="C12" s="26"/>
      <c r="D12" s="24" t="s">
        <v>10</v>
      </c>
      <c r="E12" s="26"/>
      <c r="F12" s="23" t="s">
        <v>11</v>
      </c>
      <c r="G12" s="26"/>
      <c r="H12" s="26"/>
      <c r="I12" s="24" t="s">
        <v>12</v>
      </c>
      <c r="J12" s="49"/>
      <c r="K12" s="27"/>
    </row>
    <row r="13" spans="1:70" s="1" customFormat="1" ht="10.9" customHeight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7"/>
    </row>
    <row r="14" spans="1:70" s="1" customFormat="1" ht="14.45" customHeight="1" x14ac:dyDescent="0.3">
      <c r="B14" s="25"/>
      <c r="C14" s="26"/>
      <c r="D14" s="24" t="s">
        <v>13</v>
      </c>
      <c r="E14" s="26"/>
      <c r="F14" s="26"/>
      <c r="G14" s="26"/>
      <c r="H14" s="26"/>
      <c r="I14" s="24" t="s">
        <v>14</v>
      </c>
      <c r="J14" s="23" t="s">
        <v>15</v>
      </c>
      <c r="K14" s="27"/>
    </row>
    <row r="15" spans="1:70" s="1" customFormat="1" ht="18" customHeight="1" x14ac:dyDescent="0.3">
      <c r="B15" s="25"/>
      <c r="C15" s="26"/>
      <c r="D15" s="26"/>
      <c r="E15" s="23" t="s">
        <v>16</v>
      </c>
      <c r="F15" s="26"/>
      <c r="G15" s="26"/>
      <c r="H15" s="26"/>
      <c r="I15" s="24" t="s">
        <v>17</v>
      </c>
      <c r="J15" s="23" t="s">
        <v>18</v>
      </c>
      <c r="K15" s="27"/>
    </row>
    <row r="16" spans="1:70" s="1" customFormat="1" ht="6.95" customHeight="1" x14ac:dyDescent="0.3">
      <c r="B16" s="25"/>
      <c r="C16" s="26"/>
      <c r="D16" s="26"/>
      <c r="E16" s="26"/>
      <c r="F16" s="26"/>
      <c r="G16" s="26"/>
      <c r="H16" s="26"/>
      <c r="I16" s="26"/>
      <c r="J16" s="26"/>
      <c r="K16" s="27"/>
    </row>
    <row r="17" spans="2:11" s="1" customFormat="1" ht="14.45" customHeight="1" x14ac:dyDescent="0.3">
      <c r="B17" s="25"/>
      <c r="C17" s="26"/>
      <c r="D17" s="24" t="s">
        <v>19</v>
      </c>
      <c r="E17" s="26"/>
      <c r="F17" s="26"/>
      <c r="G17" s="26"/>
      <c r="H17" s="26"/>
      <c r="I17" s="24" t="s">
        <v>14</v>
      </c>
      <c r="J17" s="23"/>
      <c r="K17" s="27"/>
    </row>
    <row r="18" spans="2:11" s="1" customFormat="1" ht="18" customHeight="1" x14ac:dyDescent="0.3">
      <c r="B18" s="25"/>
      <c r="C18" s="26"/>
      <c r="D18" s="26"/>
      <c r="E18" s="23"/>
      <c r="F18" s="26"/>
      <c r="G18" s="26"/>
      <c r="H18" s="26"/>
      <c r="I18" s="24" t="s">
        <v>17</v>
      </c>
      <c r="J18" s="23"/>
      <c r="K18" s="27"/>
    </row>
    <row r="19" spans="2:11" s="1" customFormat="1" ht="6.95" customHeight="1" x14ac:dyDescent="0.3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1" customFormat="1" ht="14.45" customHeight="1" x14ac:dyDescent="0.3">
      <c r="B20" s="25"/>
      <c r="C20" s="26"/>
      <c r="D20" s="24" t="s">
        <v>20</v>
      </c>
      <c r="E20" s="26"/>
      <c r="F20" s="26"/>
      <c r="G20" s="26"/>
      <c r="H20" s="26"/>
      <c r="I20" s="24" t="s">
        <v>14</v>
      </c>
      <c r="J20" s="23"/>
      <c r="K20" s="27"/>
    </row>
    <row r="21" spans="2:11" s="1" customFormat="1" ht="18" customHeight="1" x14ac:dyDescent="0.3">
      <c r="B21" s="25"/>
      <c r="C21" s="26"/>
      <c r="D21" s="26"/>
      <c r="E21" s="23"/>
      <c r="F21" s="26"/>
      <c r="G21" s="26"/>
      <c r="H21" s="26"/>
      <c r="I21" s="24" t="s">
        <v>17</v>
      </c>
      <c r="J21" s="23"/>
      <c r="K21" s="27"/>
    </row>
    <row r="22" spans="2:11" s="1" customFormat="1" ht="6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7"/>
    </row>
    <row r="23" spans="2:11" s="1" customFormat="1" ht="14.45" customHeight="1" x14ac:dyDescent="0.3">
      <c r="B23" s="25"/>
      <c r="C23" s="26"/>
      <c r="D23" s="24" t="s">
        <v>22</v>
      </c>
      <c r="E23" s="26"/>
      <c r="F23" s="26"/>
      <c r="G23" s="26"/>
      <c r="H23" s="26"/>
      <c r="I23" s="26"/>
      <c r="J23" s="26"/>
      <c r="K23" s="27"/>
    </row>
    <row r="24" spans="2:11" s="2" customFormat="1" ht="16.5" customHeight="1" x14ac:dyDescent="0.3">
      <c r="B24" s="50"/>
      <c r="C24" s="51"/>
      <c r="D24" s="51"/>
      <c r="E24" s="231" t="s">
        <v>1</v>
      </c>
      <c r="F24" s="231"/>
      <c r="G24" s="231"/>
      <c r="H24" s="231"/>
      <c r="I24" s="51"/>
      <c r="J24" s="51"/>
      <c r="K24" s="52"/>
    </row>
    <row r="25" spans="2:11" s="1" customFormat="1" ht="6.95" customHeight="1" x14ac:dyDescent="0.3">
      <c r="B25" s="25"/>
      <c r="C25" s="26"/>
      <c r="D25" s="26"/>
      <c r="E25" s="26"/>
      <c r="F25" s="26"/>
      <c r="G25" s="26"/>
      <c r="H25" s="26"/>
      <c r="I25" s="26"/>
      <c r="J25" s="26"/>
      <c r="K25" s="27"/>
    </row>
    <row r="26" spans="2:11" s="1" customFormat="1" ht="6.95" customHeight="1" x14ac:dyDescent="0.3">
      <c r="B26" s="25"/>
      <c r="C26" s="26"/>
      <c r="D26" s="38"/>
      <c r="E26" s="38"/>
      <c r="F26" s="38"/>
      <c r="G26" s="38"/>
      <c r="H26" s="38"/>
      <c r="I26" s="38"/>
      <c r="J26" s="38"/>
      <c r="K26" s="53"/>
    </row>
    <row r="27" spans="2:11" s="1" customFormat="1" ht="25.35" customHeight="1" x14ac:dyDescent="0.3">
      <c r="B27" s="25"/>
      <c r="C27" s="26"/>
      <c r="D27" s="54" t="s">
        <v>23</v>
      </c>
      <c r="E27" s="26"/>
      <c r="F27" s="26"/>
      <c r="G27" s="26"/>
      <c r="H27" s="26"/>
      <c r="I27" s="26"/>
      <c r="J27" s="55">
        <f>ROUND(J88,2)</f>
        <v>0</v>
      </c>
      <c r="K27" s="27"/>
    </row>
    <row r="28" spans="2:11" s="1" customFormat="1" ht="6.95" customHeight="1" x14ac:dyDescent="0.3">
      <c r="B28" s="25"/>
      <c r="C28" s="26"/>
      <c r="D28" s="38"/>
      <c r="E28" s="38"/>
      <c r="F28" s="38"/>
      <c r="G28" s="38"/>
      <c r="H28" s="38"/>
      <c r="I28" s="38"/>
      <c r="J28" s="38"/>
      <c r="K28" s="53"/>
    </row>
    <row r="29" spans="2:11" s="1" customFormat="1" ht="14.45" customHeight="1" x14ac:dyDescent="0.3">
      <c r="B29" s="25"/>
      <c r="C29" s="26"/>
      <c r="D29" s="26"/>
      <c r="E29" s="26"/>
      <c r="F29" s="28" t="s">
        <v>25</v>
      </c>
      <c r="G29" s="26"/>
      <c r="H29" s="26"/>
      <c r="I29" s="28" t="s">
        <v>24</v>
      </c>
      <c r="J29" s="28" t="s">
        <v>26</v>
      </c>
      <c r="K29" s="27"/>
    </row>
    <row r="30" spans="2:11" s="1" customFormat="1" ht="14.45" customHeight="1" x14ac:dyDescent="0.3">
      <c r="B30" s="25"/>
      <c r="C30" s="26"/>
      <c r="D30" s="29" t="s">
        <v>27</v>
      </c>
      <c r="E30" s="29" t="s">
        <v>28</v>
      </c>
      <c r="F30" s="56">
        <f>ROUND(SUM(BE88:BE181), 2)</f>
        <v>0</v>
      </c>
      <c r="G30" s="26"/>
      <c r="H30" s="26"/>
      <c r="I30" s="57">
        <v>0.21</v>
      </c>
      <c r="J30" s="56">
        <f>ROUND(ROUND((SUM(BE88:BE181)), 2)*I30, 2)</f>
        <v>0</v>
      </c>
      <c r="K30" s="27"/>
    </row>
    <row r="31" spans="2:11" s="1" customFormat="1" ht="14.45" customHeight="1" x14ac:dyDescent="0.3">
      <c r="B31" s="25"/>
      <c r="C31" s="26"/>
      <c r="D31" s="26"/>
      <c r="E31" s="29" t="s">
        <v>29</v>
      </c>
      <c r="F31" s="56">
        <f>ROUND(SUM(BF88:BF181), 2)</f>
        <v>0</v>
      </c>
      <c r="G31" s="26"/>
      <c r="H31" s="26"/>
      <c r="I31" s="57">
        <v>0.15</v>
      </c>
      <c r="J31" s="56">
        <f>ROUND(ROUND((SUM(BF88:BF181)), 2)*I31, 2)</f>
        <v>0</v>
      </c>
      <c r="K31" s="27"/>
    </row>
    <row r="32" spans="2:11" s="1" customFormat="1" ht="14.45" hidden="1" customHeight="1" x14ac:dyDescent="0.3">
      <c r="B32" s="25"/>
      <c r="C32" s="26"/>
      <c r="D32" s="26"/>
      <c r="E32" s="29" t="s">
        <v>30</v>
      </c>
      <c r="F32" s="56">
        <f>ROUND(SUM(BG88:BG181), 2)</f>
        <v>0</v>
      </c>
      <c r="G32" s="26"/>
      <c r="H32" s="26"/>
      <c r="I32" s="57">
        <v>0.21</v>
      </c>
      <c r="J32" s="56">
        <v>0</v>
      </c>
      <c r="K32" s="27"/>
    </row>
    <row r="33" spans="2:11" s="1" customFormat="1" ht="14.45" hidden="1" customHeight="1" x14ac:dyDescent="0.3">
      <c r="B33" s="25"/>
      <c r="C33" s="26"/>
      <c r="D33" s="26"/>
      <c r="E33" s="29" t="s">
        <v>31</v>
      </c>
      <c r="F33" s="56">
        <f>ROUND(SUM(BH88:BH181), 2)</f>
        <v>0</v>
      </c>
      <c r="G33" s="26"/>
      <c r="H33" s="26"/>
      <c r="I33" s="57">
        <v>0.15</v>
      </c>
      <c r="J33" s="56">
        <v>0</v>
      </c>
      <c r="K33" s="27"/>
    </row>
    <row r="34" spans="2:11" s="1" customFormat="1" ht="14.45" hidden="1" customHeight="1" x14ac:dyDescent="0.3">
      <c r="B34" s="25"/>
      <c r="C34" s="26"/>
      <c r="D34" s="26"/>
      <c r="E34" s="29" t="s">
        <v>32</v>
      </c>
      <c r="F34" s="56">
        <f>ROUND(SUM(BI88:BI181), 2)</f>
        <v>0</v>
      </c>
      <c r="G34" s="26"/>
      <c r="H34" s="26"/>
      <c r="I34" s="57">
        <v>0</v>
      </c>
      <c r="J34" s="56">
        <v>0</v>
      </c>
      <c r="K34" s="27"/>
    </row>
    <row r="35" spans="2:11" s="1" customFormat="1" ht="6.95" customHeight="1" x14ac:dyDescent="0.3">
      <c r="B35" s="25"/>
      <c r="C35" s="26"/>
      <c r="D35" s="26"/>
      <c r="E35" s="26"/>
      <c r="F35" s="26"/>
      <c r="G35" s="26"/>
      <c r="H35" s="26"/>
      <c r="I35" s="26"/>
      <c r="J35" s="26"/>
      <c r="K35" s="27"/>
    </row>
    <row r="36" spans="2:11" s="1" customFormat="1" ht="25.35" customHeight="1" x14ac:dyDescent="0.3">
      <c r="B36" s="25"/>
      <c r="C36" s="58"/>
      <c r="D36" s="59" t="s">
        <v>33</v>
      </c>
      <c r="E36" s="40"/>
      <c r="F36" s="40"/>
      <c r="G36" s="60" t="s">
        <v>34</v>
      </c>
      <c r="H36" s="61" t="s">
        <v>35</v>
      </c>
      <c r="I36" s="40"/>
      <c r="J36" s="62">
        <f>SUM(J27:J34)</f>
        <v>0</v>
      </c>
      <c r="K36" s="63"/>
    </row>
    <row r="37" spans="2:11" s="1" customFormat="1" ht="14.45" customHeight="1" x14ac:dyDescent="0.3">
      <c r="B37" s="30"/>
      <c r="C37" s="31"/>
      <c r="D37" s="31"/>
      <c r="E37" s="31"/>
      <c r="F37" s="31"/>
      <c r="G37" s="31"/>
      <c r="H37" s="31"/>
      <c r="I37" s="31"/>
      <c r="J37" s="31"/>
      <c r="K37" s="32"/>
    </row>
    <row r="41" spans="2:11" s="1" customFormat="1" ht="6.95" customHeight="1" x14ac:dyDescent="0.3">
      <c r="B41" s="33"/>
      <c r="C41" s="34"/>
      <c r="D41" s="34"/>
      <c r="E41" s="34"/>
      <c r="F41" s="34"/>
      <c r="G41" s="34"/>
      <c r="H41" s="34"/>
      <c r="I41" s="34"/>
      <c r="J41" s="34"/>
      <c r="K41" s="64"/>
    </row>
    <row r="42" spans="2:11" s="1" customFormat="1" ht="36.950000000000003" customHeight="1" x14ac:dyDescent="0.3">
      <c r="B42" s="25"/>
      <c r="C42" s="20" t="s">
        <v>51</v>
      </c>
      <c r="D42" s="26"/>
      <c r="E42" s="26"/>
      <c r="F42" s="26"/>
      <c r="G42" s="26"/>
      <c r="H42" s="26"/>
      <c r="I42" s="26"/>
      <c r="J42" s="26"/>
      <c r="K42" s="27"/>
    </row>
    <row r="43" spans="2:11" s="1" customFormat="1" ht="6.95" customHeight="1" x14ac:dyDescent="0.3">
      <c r="B43" s="25"/>
      <c r="C43" s="26"/>
      <c r="D43" s="26"/>
      <c r="E43" s="26"/>
      <c r="F43" s="26"/>
      <c r="G43" s="26"/>
      <c r="H43" s="26"/>
      <c r="I43" s="26"/>
      <c r="J43" s="26"/>
      <c r="K43" s="27"/>
    </row>
    <row r="44" spans="2:11" s="1" customFormat="1" ht="14.45" customHeight="1" x14ac:dyDescent="0.3">
      <c r="B44" s="25"/>
      <c r="C44" s="24" t="s">
        <v>7</v>
      </c>
      <c r="D44" s="26"/>
      <c r="E44" s="26"/>
      <c r="F44" s="26"/>
      <c r="G44" s="26"/>
      <c r="H44" s="26"/>
      <c r="I44" s="26"/>
      <c r="J44" s="26"/>
      <c r="K44" s="27"/>
    </row>
    <row r="45" spans="2:11" s="1" customFormat="1" ht="16.5" customHeight="1" x14ac:dyDescent="0.3">
      <c r="B45" s="25"/>
      <c r="C45" s="26"/>
      <c r="D45" s="26"/>
      <c r="E45" s="237"/>
      <c r="F45" s="238"/>
      <c r="G45" s="238"/>
      <c r="H45" s="238"/>
      <c r="I45" s="26"/>
      <c r="J45" s="26"/>
      <c r="K45" s="27"/>
    </row>
    <row r="46" spans="2:11" s="1" customFormat="1" ht="14.45" customHeight="1" x14ac:dyDescent="0.3">
      <c r="B46" s="25"/>
      <c r="C46" s="24" t="s">
        <v>50</v>
      </c>
      <c r="D46" s="26"/>
      <c r="E46" s="26"/>
      <c r="F46" s="26"/>
      <c r="G46" s="26"/>
      <c r="H46" s="26"/>
      <c r="I46" s="26"/>
      <c r="J46" s="26"/>
      <c r="K46" s="27"/>
    </row>
    <row r="47" spans="2:11" s="1" customFormat="1" ht="17.25" customHeight="1" x14ac:dyDescent="0.3">
      <c r="B47" s="25"/>
      <c r="C47" s="26"/>
      <c r="D47" s="26"/>
      <c r="E47" s="239" t="str">
        <f>E9</f>
        <v>SO_02 - Oprava kanalizačních šachet</v>
      </c>
      <c r="F47" s="240"/>
      <c r="G47" s="240"/>
      <c r="H47" s="240"/>
      <c r="I47" s="26"/>
      <c r="J47" s="26"/>
      <c r="K47" s="27"/>
    </row>
    <row r="48" spans="2:11" s="1" customFormat="1" ht="6.95" customHeight="1" x14ac:dyDescent="0.3">
      <c r="B48" s="25"/>
      <c r="C48" s="26"/>
      <c r="D48" s="26"/>
      <c r="E48" s="26"/>
      <c r="F48" s="26"/>
      <c r="G48" s="26"/>
      <c r="H48" s="26"/>
      <c r="I48" s="26"/>
      <c r="J48" s="26"/>
      <c r="K48" s="27"/>
    </row>
    <row r="49" spans="2:47" s="1" customFormat="1" ht="18" customHeight="1" x14ac:dyDescent="0.3">
      <c r="B49" s="25"/>
      <c r="C49" s="24" t="s">
        <v>10</v>
      </c>
      <c r="D49" s="26"/>
      <c r="E49" s="26"/>
      <c r="F49" s="23" t="str">
        <f>F12</f>
        <v xml:space="preserve"> </v>
      </c>
      <c r="G49" s="26"/>
      <c r="H49" s="26"/>
      <c r="I49" s="24" t="s">
        <v>12</v>
      </c>
      <c r="J49" s="49"/>
      <c r="K49" s="27"/>
    </row>
    <row r="50" spans="2:47" s="1" customFormat="1" ht="6.95" customHeight="1" x14ac:dyDescent="0.3">
      <c r="B50" s="25"/>
      <c r="C50" s="26"/>
      <c r="D50" s="26"/>
      <c r="E50" s="26"/>
      <c r="F50" s="26"/>
      <c r="G50" s="26"/>
      <c r="H50" s="26"/>
      <c r="I50" s="26"/>
      <c r="J50" s="26"/>
      <c r="K50" s="27"/>
    </row>
    <row r="51" spans="2:47" s="1" customFormat="1" ht="15" x14ac:dyDescent="0.3">
      <c r="B51" s="25"/>
      <c r="C51" s="24" t="s">
        <v>13</v>
      </c>
      <c r="D51" s="26"/>
      <c r="E51" s="26"/>
      <c r="F51" s="23" t="str">
        <f>E15</f>
        <v>Městys Čachrov</v>
      </c>
      <c r="G51" s="26"/>
      <c r="H51" s="26"/>
      <c r="I51" s="24" t="s">
        <v>20</v>
      </c>
      <c r="J51" s="231"/>
      <c r="K51" s="27"/>
    </row>
    <row r="52" spans="2:47" s="1" customFormat="1" ht="14.45" customHeight="1" x14ac:dyDescent="0.3">
      <c r="B52" s="25"/>
      <c r="C52" s="24" t="s">
        <v>19</v>
      </c>
      <c r="D52" s="26"/>
      <c r="E52" s="26"/>
      <c r="F52" s="23"/>
      <c r="G52" s="26"/>
      <c r="H52" s="26"/>
      <c r="I52" s="26"/>
      <c r="J52" s="232"/>
      <c r="K52" s="27"/>
    </row>
    <row r="53" spans="2:47" s="1" customFormat="1" ht="10.35" customHeight="1" x14ac:dyDescent="0.3">
      <c r="B53" s="25"/>
      <c r="C53" s="26"/>
      <c r="D53" s="26"/>
      <c r="E53" s="26"/>
      <c r="F53" s="26"/>
      <c r="G53" s="26"/>
      <c r="H53" s="26"/>
      <c r="I53" s="26"/>
      <c r="J53" s="26"/>
      <c r="K53" s="27"/>
    </row>
    <row r="54" spans="2:47" s="1" customFormat="1" ht="29.25" customHeight="1" x14ac:dyDescent="0.3">
      <c r="B54" s="25"/>
      <c r="C54" s="65" t="s">
        <v>52</v>
      </c>
      <c r="D54" s="58"/>
      <c r="E54" s="58"/>
      <c r="F54" s="58"/>
      <c r="G54" s="58"/>
      <c r="H54" s="58"/>
      <c r="I54" s="58"/>
      <c r="J54" s="66" t="s">
        <v>53</v>
      </c>
      <c r="K54" s="67"/>
    </row>
    <row r="55" spans="2:47" s="1" customFormat="1" ht="10.35" customHeight="1" x14ac:dyDescent="0.3">
      <c r="B55" s="25"/>
      <c r="C55" s="26"/>
      <c r="D55" s="26"/>
      <c r="E55" s="26"/>
      <c r="F55" s="26"/>
      <c r="G55" s="26"/>
      <c r="H55" s="26"/>
      <c r="I55" s="26"/>
      <c r="J55" s="26"/>
      <c r="K55" s="27"/>
    </row>
    <row r="56" spans="2:47" s="1" customFormat="1" ht="29.25" customHeight="1" x14ac:dyDescent="0.3">
      <c r="B56" s="25"/>
      <c r="C56" s="68" t="s">
        <v>54</v>
      </c>
      <c r="D56" s="26"/>
      <c r="E56" s="26"/>
      <c r="F56" s="26"/>
      <c r="G56" s="26"/>
      <c r="H56" s="26"/>
      <c r="I56" s="26"/>
      <c r="J56" s="55">
        <f>J88</f>
        <v>0</v>
      </c>
      <c r="K56" s="27"/>
      <c r="AU56" s="14" t="s">
        <v>55</v>
      </c>
    </row>
    <row r="57" spans="2:47" s="3" customFormat="1" ht="24.95" customHeight="1" x14ac:dyDescent="0.3">
      <c r="B57" s="69"/>
      <c r="C57" s="70"/>
      <c r="D57" s="71" t="s">
        <v>56</v>
      </c>
      <c r="E57" s="72"/>
      <c r="F57" s="72"/>
      <c r="G57" s="72"/>
      <c r="H57" s="72"/>
      <c r="I57" s="72"/>
      <c r="J57" s="73">
        <v>0</v>
      </c>
      <c r="K57" s="74"/>
    </row>
    <row r="58" spans="2:47" s="4" customFormat="1" ht="19.899999999999999" customHeight="1" x14ac:dyDescent="0.3">
      <c r="B58" s="75"/>
      <c r="C58" s="76"/>
      <c r="D58" s="77" t="s">
        <v>57</v>
      </c>
      <c r="E58" s="78"/>
      <c r="F58" s="78"/>
      <c r="G58" s="78"/>
      <c r="H58" s="78"/>
      <c r="I58" s="78"/>
      <c r="J58" s="79">
        <f>J90</f>
        <v>0</v>
      </c>
      <c r="K58" s="80"/>
    </row>
    <row r="59" spans="2:47" s="4" customFormat="1" ht="19.899999999999999" customHeight="1" x14ac:dyDescent="0.3">
      <c r="B59" s="75"/>
      <c r="C59" s="76"/>
      <c r="D59" s="77" t="s">
        <v>107</v>
      </c>
      <c r="E59" s="78"/>
      <c r="F59" s="78"/>
      <c r="G59" s="78"/>
      <c r="H59" s="78"/>
      <c r="I59" s="78"/>
      <c r="J59" s="79">
        <f>J115</f>
        <v>0</v>
      </c>
      <c r="K59" s="80"/>
    </row>
    <row r="60" spans="2:47" s="4" customFormat="1" ht="19.899999999999999" customHeight="1" x14ac:dyDescent="0.3">
      <c r="B60" s="75"/>
      <c r="C60" s="76"/>
      <c r="D60" s="77" t="s">
        <v>108</v>
      </c>
      <c r="E60" s="78"/>
      <c r="F60" s="78"/>
      <c r="G60" s="78"/>
      <c r="H60" s="78"/>
      <c r="I60" s="78"/>
      <c r="J60" s="79">
        <f>J128</f>
        <v>0</v>
      </c>
      <c r="K60" s="80"/>
    </row>
    <row r="61" spans="2:47" s="4" customFormat="1" ht="19.899999999999999" customHeight="1" x14ac:dyDescent="0.3">
      <c r="B61" s="75"/>
      <c r="C61" s="76"/>
      <c r="D61" s="77" t="s">
        <v>109</v>
      </c>
      <c r="E61" s="78"/>
      <c r="F61" s="78"/>
      <c r="G61" s="78"/>
      <c r="H61" s="78"/>
      <c r="I61" s="78"/>
      <c r="J61" s="79">
        <f>J139</f>
        <v>0</v>
      </c>
      <c r="K61" s="80"/>
    </row>
    <row r="62" spans="2:47" s="4" customFormat="1" ht="19.899999999999999" customHeight="1" x14ac:dyDescent="0.3">
      <c r="B62" s="75"/>
      <c r="C62" s="76"/>
      <c r="D62" s="77" t="s">
        <v>58</v>
      </c>
      <c r="E62" s="78"/>
      <c r="F62" s="78"/>
      <c r="G62" s="78"/>
      <c r="H62" s="78"/>
      <c r="I62" s="78"/>
      <c r="J62" s="79">
        <f>J146</f>
        <v>0</v>
      </c>
      <c r="K62" s="80"/>
    </row>
    <row r="63" spans="2:47" s="4" customFormat="1" ht="19.899999999999999" customHeight="1" x14ac:dyDescent="0.3">
      <c r="B63" s="75"/>
      <c r="C63" s="76"/>
      <c r="D63" s="77" t="s">
        <v>110</v>
      </c>
      <c r="E63" s="78"/>
      <c r="F63" s="78"/>
      <c r="G63" s="78"/>
      <c r="H63" s="78"/>
      <c r="I63" s="78"/>
      <c r="J63" s="79">
        <f>J151</f>
        <v>0</v>
      </c>
      <c r="K63" s="80"/>
    </row>
    <row r="64" spans="2:47" s="4" customFormat="1" ht="19.899999999999999" customHeight="1" x14ac:dyDescent="0.3">
      <c r="B64" s="75"/>
      <c r="C64" s="76"/>
      <c r="D64" s="77" t="s">
        <v>59</v>
      </c>
      <c r="E64" s="78"/>
      <c r="F64" s="78"/>
      <c r="G64" s="78"/>
      <c r="H64" s="78"/>
      <c r="I64" s="78"/>
      <c r="J64" s="79">
        <f>J157</f>
        <v>0</v>
      </c>
      <c r="K64" s="80"/>
    </row>
    <row r="65" spans="2:12" s="4" customFormat="1" ht="19.899999999999999" customHeight="1" x14ac:dyDescent="0.3">
      <c r="B65" s="75"/>
      <c r="C65" s="76"/>
      <c r="D65" s="77" t="s">
        <v>111</v>
      </c>
      <c r="E65" s="78"/>
      <c r="F65" s="78"/>
      <c r="G65" s="78"/>
      <c r="H65" s="78"/>
      <c r="I65" s="78"/>
      <c r="J65" s="79">
        <f>J169</f>
        <v>0</v>
      </c>
      <c r="K65" s="80"/>
    </row>
    <row r="66" spans="2:12" s="4" customFormat="1" ht="19.899999999999999" customHeight="1" x14ac:dyDescent="0.3">
      <c r="B66" s="75"/>
      <c r="C66" s="76"/>
      <c r="D66" s="77" t="s">
        <v>112</v>
      </c>
      <c r="E66" s="78"/>
      <c r="F66" s="78"/>
      <c r="G66" s="78"/>
      <c r="H66" s="78"/>
      <c r="I66" s="78"/>
      <c r="J66" s="79">
        <f>J177</f>
        <v>0</v>
      </c>
      <c r="K66" s="80"/>
    </row>
    <row r="67" spans="2:12" s="3" customFormat="1" ht="24.95" customHeight="1" x14ac:dyDescent="0.3">
      <c r="B67" s="69"/>
      <c r="C67" s="70"/>
      <c r="D67" s="71" t="s">
        <v>60</v>
      </c>
      <c r="E67" s="72"/>
      <c r="F67" s="72"/>
      <c r="G67" s="72"/>
      <c r="H67" s="72"/>
      <c r="I67" s="72"/>
      <c r="J67" s="73">
        <f>J179</f>
        <v>0</v>
      </c>
      <c r="K67" s="74"/>
    </row>
    <row r="68" spans="2:12" s="4" customFormat="1" ht="19.899999999999999" customHeight="1" x14ac:dyDescent="0.3">
      <c r="B68" s="75"/>
      <c r="C68" s="76"/>
      <c r="D68" s="77" t="s">
        <v>113</v>
      </c>
      <c r="E68" s="78"/>
      <c r="F68" s="78"/>
      <c r="G68" s="78"/>
      <c r="H68" s="78"/>
      <c r="I68" s="78"/>
      <c r="J68" s="79">
        <f>J180</f>
        <v>0</v>
      </c>
      <c r="K68" s="80"/>
    </row>
    <row r="69" spans="2:12" s="1" customFormat="1" ht="21.75" customHeight="1" x14ac:dyDescent="0.3">
      <c r="B69" s="25"/>
      <c r="C69" s="26"/>
      <c r="D69" s="26"/>
      <c r="E69" s="26"/>
      <c r="F69" s="26"/>
      <c r="G69" s="26"/>
      <c r="H69" s="26"/>
      <c r="I69" s="26"/>
      <c r="J69" s="26"/>
      <c r="K69" s="27"/>
    </row>
    <row r="70" spans="2:12" s="1" customFormat="1" ht="6.95" customHeight="1" x14ac:dyDescent="0.3">
      <c r="B70" s="30"/>
      <c r="C70" s="31"/>
      <c r="D70" s="31"/>
      <c r="E70" s="31"/>
      <c r="F70" s="31"/>
      <c r="G70" s="31"/>
      <c r="H70" s="31"/>
      <c r="I70" s="31"/>
      <c r="J70" s="31"/>
      <c r="K70" s="32"/>
    </row>
    <row r="74" spans="2:12" s="1" customFormat="1" ht="6.95" customHeight="1" x14ac:dyDescent="0.3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25"/>
    </row>
    <row r="75" spans="2:12" s="1" customFormat="1" ht="36.950000000000003" customHeight="1" x14ac:dyDescent="0.3">
      <c r="B75" s="25"/>
      <c r="C75" s="35" t="s">
        <v>61</v>
      </c>
      <c r="L75" s="25"/>
    </row>
    <row r="76" spans="2:12" s="1" customFormat="1" ht="6.95" customHeight="1" x14ac:dyDescent="0.3">
      <c r="B76" s="25"/>
      <c r="L76" s="25"/>
    </row>
    <row r="77" spans="2:12" s="1" customFormat="1" ht="14.45" customHeight="1" x14ac:dyDescent="0.3">
      <c r="B77" s="25"/>
      <c r="C77" s="36" t="s">
        <v>7</v>
      </c>
      <c r="L77" s="25"/>
    </row>
    <row r="78" spans="2:12" s="1" customFormat="1" ht="16.5" customHeight="1" x14ac:dyDescent="0.3">
      <c r="B78" s="25"/>
      <c r="E78" s="233">
        <f>E7</f>
        <v>0</v>
      </c>
      <c r="F78" s="234"/>
      <c r="G78" s="234"/>
      <c r="H78" s="234"/>
      <c r="L78" s="25"/>
    </row>
    <row r="79" spans="2:12" s="1" customFormat="1" ht="14.45" customHeight="1" x14ac:dyDescent="0.3">
      <c r="B79" s="25"/>
      <c r="C79" s="36" t="s">
        <v>50</v>
      </c>
      <c r="L79" s="25"/>
    </row>
    <row r="80" spans="2:12" s="1" customFormat="1" ht="17.25" customHeight="1" x14ac:dyDescent="0.3">
      <c r="B80" s="25"/>
      <c r="E80" s="228" t="str">
        <f>E9</f>
        <v>SO_02 - Oprava kanalizačních šachet</v>
      </c>
      <c r="F80" s="235"/>
      <c r="G80" s="235"/>
      <c r="H80" s="235"/>
      <c r="L80" s="25"/>
    </row>
    <row r="81" spans="2:65" s="1" customFormat="1" ht="6.95" customHeight="1" x14ac:dyDescent="0.3">
      <c r="B81" s="25"/>
      <c r="L81" s="25"/>
    </row>
    <row r="82" spans="2:65" s="1" customFormat="1" ht="18" customHeight="1" x14ac:dyDescent="0.3">
      <c r="B82" s="25"/>
      <c r="C82" s="36" t="s">
        <v>10</v>
      </c>
      <c r="F82" s="81" t="str">
        <f>F12</f>
        <v xml:space="preserve"> </v>
      </c>
      <c r="I82" s="36" t="s">
        <v>12</v>
      </c>
      <c r="J82" s="37" t="str">
        <f>IF(J12="","",J12)</f>
        <v/>
      </c>
      <c r="L82" s="25"/>
    </row>
    <row r="83" spans="2:65" s="1" customFormat="1" ht="6.95" customHeight="1" x14ac:dyDescent="0.3">
      <c r="B83" s="25"/>
      <c r="L83" s="25"/>
    </row>
    <row r="84" spans="2:65" s="1" customFormat="1" ht="15" x14ac:dyDescent="0.3">
      <c r="B84" s="25"/>
      <c r="C84" s="36" t="s">
        <v>13</v>
      </c>
      <c r="F84" s="81" t="str">
        <f>E15</f>
        <v>Městys Čachrov</v>
      </c>
      <c r="I84" s="36" t="s">
        <v>20</v>
      </c>
      <c r="J84" s="81">
        <f>E21</f>
        <v>0</v>
      </c>
      <c r="L84" s="25"/>
    </row>
    <row r="85" spans="2:65" s="1" customFormat="1" ht="14.45" customHeight="1" x14ac:dyDescent="0.3">
      <c r="B85" s="25"/>
      <c r="C85" s="36" t="s">
        <v>19</v>
      </c>
      <c r="F85" s="81" t="str">
        <f>IF(E18="","",E18)</f>
        <v/>
      </c>
      <c r="L85" s="25"/>
    </row>
    <row r="86" spans="2:65" s="1" customFormat="1" ht="10.35" customHeight="1" x14ac:dyDescent="0.3">
      <c r="B86" s="25"/>
      <c r="L86" s="25"/>
    </row>
    <row r="87" spans="2:65" s="5" customFormat="1" ht="29.25" customHeight="1" x14ac:dyDescent="0.3">
      <c r="B87" s="82"/>
      <c r="C87" s="83" t="s">
        <v>62</v>
      </c>
      <c r="D87" s="84" t="s">
        <v>37</v>
      </c>
      <c r="E87" s="84" t="s">
        <v>36</v>
      </c>
      <c r="F87" s="84" t="s">
        <v>63</v>
      </c>
      <c r="G87" s="84" t="s">
        <v>64</v>
      </c>
      <c r="H87" s="84" t="s">
        <v>65</v>
      </c>
      <c r="I87" s="84" t="s">
        <v>66</v>
      </c>
      <c r="J87" s="84" t="s">
        <v>53</v>
      </c>
      <c r="K87" s="85" t="s">
        <v>67</v>
      </c>
      <c r="L87" s="82"/>
      <c r="M87" s="41" t="s">
        <v>68</v>
      </c>
      <c r="N87" s="42" t="s">
        <v>27</v>
      </c>
      <c r="O87" s="42" t="s">
        <v>69</v>
      </c>
      <c r="P87" s="42" t="s">
        <v>70</v>
      </c>
      <c r="Q87" s="42" t="s">
        <v>71</v>
      </c>
      <c r="R87" s="42" t="s">
        <v>72</v>
      </c>
      <c r="S87" s="42" t="s">
        <v>73</v>
      </c>
      <c r="T87" s="43" t="s">
        <v>74</v>
      </c>
    </row>
    <row r="88" spans="2:65" s="1" customFormat="1" ht="29.25" customHeight="1" x14ac:dyDescent="0.35">
      <c r="B88" s="25"/>
      <c r="C88" s="45" t="s">
        <v>54</v>
      </c>
      <c r="J88" s="86">
        <f>BK88</f>
        <v>0</v>
      </c>
      <c r="L88" s="25"/>
      <c r="M88" s="44"/>
      <c r="N88" s="38"/>
      <c r="O88" s="38"/>
      <c r="P88" s="87">
        <f>P89+P179</f>
        <v>859.23152600000003</v>
      </c>
      <c r="Q88" s="38"/>
      <c r="R88" s="87">
        <f>R89+R179</f>
        <v>118.6264616</v>
      </c>
      <c r="S88" s="38"/>
      <c r="T88" s="88">
        <f>T89+T179</f>
        <v>36.520000000000003</v>
      </c>
      <c r="AT88" s="14" t="s">
        <v>38</v>
      </c>
      <c r="AU88" s="14" t="s">
        <v>55</v>
      </c>
      <c r="BK88" s="89">
        <f>BK89+BK179</f>
        <v>0</v>
      </c>
    </row>
    <row r="89" spans="2:65" s="6" customFormat="1" ht="37.35" customHeight="1" x14ac:dyDescent="0.35">
      <c r="B89" s="90"/>
      <c r="D89" s="91" t="s">
        <v>38</v>
      </c>
      <c r="E89" s="92" t="s">
        <v>75</v>
      </c>
      <c r="F89" s="92" t="s">
        <v>76</v>
      </c>
      <c r="J89" s="93">
        <f>BK89</f>
        <v>0</v>
      </c>
      <c r="L89" s="90"/>
      <c r="M89" s="94"/>
      <c r="N89" s="95"/>
      <c r="O89" s="95"/>
      <c r="P89" s="96">
        <f>P90+P115+P128+P139+P146+P151+P157+P169+P177</f>
        <v>854.73152600000003</v>
      </c>
      <c r="Q89" s="95"/>
      <c r="R89" s="96">
        <f>R90+R115+R128+R139+R146+R151+R157+R169+R177</f>
        <v>118.5940616</v>
      </c>
      <c r="S89" s="95"/>
      <c r="T89" s="97">
        <f>T90+T115+T128+T139+T146+T151+T157+T169+T177</f>
        <v>36.520000000000003</v>
      </c>
      <c r="AR89" s="91" t="s">
        <v>41</v>
      </c>
      <c r="AT89" s="98" t="s">
        <v>38</v>
      </c>
      <c r="AU89" s="98" t="s">
        <v>39</v>
      </c>
      <c r="AY89" s="91" t="s">
        <v>77</v>
      </c>
      <c r="BK89" s="99">
        <f>BK90+BK115+BK128+BK139+BK146+BK151+BK157+BK169+BK177</f>
        <v>0</v>
      </c>
    </row>
    <row r="90" spans="2:65" s="6" customFormat="1" ht="19.899999999999999" customHeight="1" x14ac:dyDescent="0.3">
      <c r="B90" s="90"/>
      <c r="D90" s="91" t="s">
        <v>38</v>
      </c>
      <c r="E90" s="100" t="s">
        <v>41</v>
      </c>
      <c r="F90" s="100" t="s">
        <v>78</v>
      </c>
      <c r="J90" s="101">
        <f>BK90</f>
        <v>0</v>
      </c>
      <c r="L90" s="90"/>
      <c r="M90" s="94"/>
      <c r="N90" s="95"/>
      <c r="O90" s="95"/>
      <c r="P90" s="96">
        <f>SUM(P91:P114)</f>
        <v>303.86843000000005</v>
      </c>
      <c r="Q90" s="95"/>
      <c r="R90" s="96">
        <f>SUM(R91:R114)</f>
        <v>35.904000000000003</v>
      </c>
      <c r="S90" s="95"/>
      <c r="T90" s="97">
        <f>SUM(T91:T114)</f>
        <v>0</v>
      </c>
      <c r="AR90" s="91" t="s">
        <v>41</v>
      </c>
      <c r="AT90" s="98" t="s">
        <v>38</v>
      </c>
      <c r="AU90" s="98" t="s">
        <v>41</v>
      </c>
      <c r="AY90" s="91" t="s">
        <v>77</v>
      </c>
      <c r="BK90" s="99">
        <f>SUM(BK91:BK114)</f>
        <v>0</v>
      </c>
    </row>
    <row r="91" spans="2:65" s="1" customFormat="1" ht="25.5" customHeight="1" x14ac:dyDescent="0.3">
      <c r="B91" s="102"/>
      <c r="C91" s="103" t="s">
        <v>41</v>
      </c>
      <c r="D91" s="103" t="s">
        <v>79</v>
      </c>
      <c r="E91" s="104" t="s">
        <v>114</v>
      </c>
      <c r="F91" s="105" t="s">
        <v>115</v>
      </c>
      <c r="G91" s="106" t="s">
        <v>116</v>
      </c>
      <c r="H91" s="107">
        <v>400</v>
      </c>
      <c r="I91" s="108"/>
      <c r="J91" s="108">
        <f>ROUND(I91*H91,2)</f>
        <v>0</v>
      </c>
      <c r="K91" s="105" t="s">
        <v>117</v>
      </c>
      <c r="L91" s="25"/>
      <c r="M91" s="109" t="s">
        <v>1</v>
      </c>
      <c r="N91" s="110" t="s">
        <v>28</v>
      </c>
      <c r="O91" s="111">
        <v>0.2</v>
      </c>
      <c r="P91" s="111">
        <f>O91*H91</f>
        <v>80</v>
      </c>
      <c r="Q91" s="111">
        <v>0</v>
      </c>
      <c r="R91" s="111">
        <f>Q91*H91</f>
        <v>0</v>
      </c>
      <c r="S91" s="111">
        <v>0</v>
      </c>
      <c r="T91" s="112">
        <f>S91*H91</f>
        <v>0</v>
      </c>
      <c r="AR91" s="14" t="s">
        <v>80</v>
      </c>
      <c r="AT91" s="14" t="s">
        <v>79</v>
      </c>
      <c r="AU91" s="14" t="s">
        <v>42</v>
      </c>
      <c r="AY91" s="14" t="s">
        <v>77</v>
      </c>
      <c r="BE91" s="113">
        <f>IF(N91="základní",J91,0)</f>
        <v>0</v>
      </c>
      <c r="BF91" s="113">
        <f>IF(N91="snížená",J91,0)</f>
        <v>0</v>
      </c>
      <c r="BG91" s="113">
        <f>IF(N91="zákl. přenesená",J91,0)</f>
        <v>0</v>
      </c>
      <c r="BH91" s="113">
        <f>IF(N91="sníž. přenesená",J91,0)</f>
        <v>0</v>
      </c>
      <c r="BI91" s="113">
        <f>IF(N91="nulová",J91,0)</f>
        <v>0</v>
      </c>
      <c r="BJ91" s="14" t="s">
        <v>41</v>
      </c>
      <c r="BK91" s="113">
        <f>ROUND(I91*H91,2)</f>
        <v>0</v>
      </c>
      <c r="BL91" s="14" t="s">
        <v>80</v>
      </c>
      <c r="BM91" s="14" t="s">
        <v>118</v>
      </c>
    </row>
    <row r="92" spans="2:65" s="1" customFormat="1" ht="256.5" x14ac:dyDescent="0.3">
      <c r="B92" s="25"/>
      <c r="D92" s="114" t="s">
        <v>119</v>
      </c>
      <c r="F92" s="139" t="s">
        <v>120</v>
      </c>
      <c r="L92" s="25"/>
      <c r="M92" s="140"/>
      <c r="N92" s="26"/>
      <c r="O92" s="26"/>
      <c r="P92" s="26"/>
      <c r="Q92" s="26"/>
      <c r="R92" s="26"/>
      <c r="S92" s="26"/>
      <c r="T92" s="39"/>
      <c r="AT92" s="14" t="s">
        <v>119</v>
      </c>
      <c r="AU92" s="14" t="s">
        <v>42</v>
      </c>
    </row>
    <row r="93" spans="2:65" s="7" customFormat="1" x14ac:dyDescent="0.3">
      <c r="B93" s="115"/>
      <c r="D93" s="114" t="s">
        <v>99</v>
      </c>
      <c r="E93" s="116" t="s">
        <v>1</v>
      </c>
      <c r="F93" s="117" t="s">
        <v>121</v>
      </c>
      <c r="H93" s="118">
        <v>400</v>
      </c>
      <c r="L93" s="115"/>
      <c r="M93" s="119"/>
      <c r="N93" s="120"/>
      <c r="O93" s="120"/>
      <c r="P93" s="120"/>
      <c r="Q93" s="120"/>
      <c r="R93" s="120"/>
      <c r="S93" s="120"/>
      <c r="T93" s="121"/>
      <c r="AT93" s="116" t="s">
        <v>99</v>
      </c>
      <c r="AU93" s="116" t="s">
        <v>42</v>
      </c>
      <c r="AV93" s="7" t="s">
        <v>42</v>
      </c>
      <c r="AW93" s="7" t="s">
        <v>21</v>
      </c>
      <c r="AX93" s="7" t="s">
        <v>39</v>
      </c>
      <c r="AY93" s="116" t="s">
        <v>77</v>
      </c>
    </row>
    <row r="94" spans="2:65" s="8" customFormat="1" x14ac:dyDescent="0.3">
      <c r="B94" s="122"/>
      <c r="D94" s="114" t="s">
        <v>99</v>
      </c>
      <c r="E94" s="123" t="s">
        <v>1</v>
      </c>
      <c r="F94" s="124" t="s">
        <v>100</v>
      </c>
      <c r="H94" s="125">
        <v>400</v>
      </c>
      <c r="L94" s="122"/>
      <c r="M94" s="126"/>
      <c r="N94" s="127"/>
      <c r="O94" s="127"/>
      <c r="P94" s="127"/>
      <c r="Q94" s="127"/>
      <c r="R94" s="127"/>
      <c r="S94" s="127"/>
      <c r="T94" s="128"/>
      <c r="AT94" s="123" t="s">
        <v>99</v>
      </c>
      <c r="AU94" s="123" t="s">
        <v>42</v>
      </c>
      <c r="AV94" s="8" t="s">
        <v>82</v>
      </c>
      <c r="AW94" s="8" t="s">
        <v>21</v>
      </c>
      <c r="AX94" s="8" t="s">
        <v>39</v>
      </c>
      <c r="AY94" s="123" t="s">
        <v>77</v>
      </c>
    </row>
    <row r="95" spans="2:65" s="9" customFormat="1" x14ac:dyDescent="0.3">
      <c r="B95" s="129"/>
      <c r="D95" s="114" t="s">
        <v>99</v>
      </c>
      <c r="E95" s="130" t="s">
        <v>1</v>
      </c>
      <c r="F95" s="131" t="s">
        <v>101</v>
      </c>
      <c r="H95" s="132">
        <v>400</v>
      </c>
      <c r="L95" s="129"/>
      <c r="M95" s="133"/>
      <c r="N95" s="134"/>
      <c r="O95" s="134"/>
      <c r="P95" s="134"/>
      <c r="Q95" s="134"/>
      <c r="R95" s="134"/>
      <c r="S95" s="134"/>
      <c r="T95" s="135"/>
      <c r="AT95" s="130" t="s">
        <v>99</v>
      </c>
      <c r="AU95" s="130" t="s">
        <v>42</v>
      </c>
      <c r="AV95" s="9" t="s">
        <v>80</v>
      </c>
      <c r="AW95" s="9" t="s">
        <v>21</v>
      </c>
      <c r="AX95" s="9" t="s">
        <v>41</v>
      </c>
      <c r="AY95" s="130" t="s">
        <v>77</v>
      </c>
    </row>
    <row r="96" spans="2:65" s="1" customFormat="1" ht="38.25" customHeight="1" x14ac:dyDescent="0.3">
      <c r="B96" s="102"/>
      <c r="C96" s="103" t="s">
        <v>42</v>
      </c>
      <c r="D96" s="103" t="s">
        <v>79</v>
      </c>
      <c r="E96" s="104" t="s">
        <v>122</v>
      </c>
      <c r="F96" s="105" t="s">
        <v>123</v>
      </c>
      <c r="G96" s="106" t="s">
        <v>124</v>
      </c>
      <c r="H96" s="107">
        <v>42.75</v>
      </c>
      <c r="I96" s="108"/>
      <c r="J96" s="108">
        <f>ROUND(I96*H96,2)</f>
        <v>0</v>
      </c>
      <c r="K96" s="105" t="s">
        <v>117</v>
      </c>
      <c r="L96" s="25"/>
      <c r="M96" s="109" t="s">
        <v>1</v>
      </c>
      <c r="N96" s="110" t="s">
        <v>28</v>
      </c>
      <c r="O96" s="111">
        <v>4.2880000000000003</v>
      </c>
      <c r="P96" s="111">
        <f>O96*H96</f>
        <v>183.31200000000001</v>
      </c>
      <c r="Q96" s="111">
        <v>0</v>
      </c>
      <c r="R96" s="111">
        <f>Q96*H96</f>
        <v>0</v>
      </c>
      <c r="S96" s="111">
        <v>0</v>
      </c>
      <c r="T96" s="112">
        <f>S96*H96</f>
        <v>0</v>
      </c>
      <c r="AR96" s="14" t="s">
        <v>80</v>
      </c>
      <c r="AT96" s="14" t="s">
        <v>79</v>
      </c>
      <c r="AU96" s="14" t="s">
        <v>42</v>
      </c>
      <c r="AY96" s="14" t="s">
        <v>77</v>
      </c>
      <c r="BE96" s="113">
        <f>IF(N96="základní",J96,0)</f>
        <v>0</v>
      </c>
      <c r="BF96" s="113">
        <f>IF(N96="snížená",J96,0)</f>
        <v>0</v>
      </c>
      <c r="BG96" s="113">
        <f>IF(N96="zákl. přenesená",J96,0)</f>
        <v>0</v>
      </c>
      <c r="BH96" s="113">
        <f>IF(N96="sníž. přenesená",J96,0)</f>
        <v>0</v>
      </c>
      <c r="BI96" s="113">
        <f>IF(N96="nulová",J96,0)</f>
        <v>0</v>
      </c>
      <c r="BJ96" s="14" t="s">
        <v>41</v>
      </c>
      <c r="BK96" s="113">
        <f>ROUND(I96*H96,2)</f>
        <v>0</v>
      </c>
      <c r="BL96" s="14" t="s">
        <v>80</v>
      </c>
      <c r="BM96" s="14" t="s">
        <v>125</v>
      </c>
    </row>
    <row r="97" spans="2:65" s="1" customFormat="1" ht="54" x14ac:dyDescent="0.3">
      <c r="B97" s="25"/>
      <c r="D97" s="114" t="s">
        <v>119</v>
      </c>
      <c r="F97" s="139" t="s">
        <v>126</v>
      </c>
      <c r="L97" s="25"/>
      <c r="M97" s="140"/>
      <c r="N97" s="26"/>
      <c r="O97" s="26"/>
      <c r="P97" s="26"/>
      <c r="Q97" s="26"/>
      <c r="R97" s="26"/>
      <c r="S97" s="26"/>
      <c r="T97" s="39"/>
      <c r="AT97" s="14" t="s">
        <v>119</v>
      </c>
      <c r="AU97" s="14" t="s">
        <v>42</v>
      </c>
    </row>
    <row r="98" spans="2:65" s="7" customFormat="1" x14ac:dyDescent="0.3">
      <c r="B98" s="115"/>
      <c r="D98" s="114" t="s">
        <v>99</v>
      </c>
      <c r="E98" s="116" t="s">
        <v>1</v>
      </c>
      <c r="F98" s="117" t="s">
        <v>127</v>
      </c>
      <c r="H98" s="118">
        <v>42.75</v>
      </c>
      <c r="L98" s="115"/>
      <c r="M98" s="119"/>
      <c r="N98" s="120"/>
      <c r="O98" s="120"/>
      <c r="P98" s="120"/>
      <c r="Q98" s="120"/>
      <c r="R98" s="120"/>
      <c r="S98" s="120"/>
      <c r="T98" s="121"/>
      <c r="AT98" s="116" t="s">
        <v>99</v>
      </c>
      <c r="AU98" s="116" t="s">
        <v>42</v>
      </c>
      <c r="AV98" s="7" t="s">
        <v>42</v>
      </c>
      <c r="AW98" s="7" t="s">
        <v>21</v>
      </c>
      <c r="AX98" s="7" t="s">
        <v>39</v>
      </c>
      <c r="AY98" s="116" t="s">
        <v>77</v>
      </c>
    </row>
    <row r="99" spans="2:65" s="8" customFormat="1" x14ac:dyDescent="0.3">
      <c r="B99" s="122"/>
      <c r="D99" s="114" t="s">
        <v>99</v>
      </c>
      <c r="E99" s="123" t="s">
        <v>1</v>
      </c>
      <c r="F99" s="124" t="s">
        <v>100</v>
      </c>
      <c r="H99" s="125">
        <v>42.75</v>
      </c>
      <c r="L99" s="122"/>
      <c r="M99" s="126"/>
      <c r="N99" s="127"/>
      <c r="O99" s="127"/>
      <c r="P99" s="127"/>
      <c r="Q99" s="127"/>
      <c r="R99" s="127"/>
      <c r="S99" s="127"/>
      <c r="T99" s="128"/>
      <c r="AT99" s="123" t="s">
        <v>99</v>
      </c>
      <c r="AU99" s="123" t="s">
        <v>42</v>
      </c>
      <c r="AV99" s="8" t="s">
        <v>82</v>
      </c>
      <c r="AW99" s="8" t="s">
        <v>21</v>
      </c>
      <c r="AX99" s="8" t="s">
        <v>39</v>
      </c>
      <c r="AY99" s="123" t="s">
        <v>77</v>
      </c>
    </row>
    <row r="100" spans="2:65" s="9" customFormat="1" x14ac:dyDescent="0.3">
      <c r="B100" s="129"/>
      <c r="D100" s="114" t="s">
        <v>99</v>
      </c>
      <c r="E100" s="130" t="s">
        <v>1</v>
      </c>
      <c r="F100" s="131" t="s">
        <v>101</v>
      </c>
      <c r="H100" s="132">
        <v>42.75</v>
      </c>
      <c r="L100" s="129"/>
      <c r="M100" s="133"/>
      <c r="N100" s="134"/>
      <c r="O100" s="134"/>
      <c r="P100" s="134"/>
      <c r="Q100" s="134"/>
      <c r="R100" s="134"/>
      <c r="S100" s="134"/>
      <c r="T100" s="135"/>
      <c r="AT100" s="130" t="s">
        <v>99</v>
      </c>
      <c r="AU100" s="130" t="s">
        <v>42</v>
      </c>
      <c r="AV100" s="9" t="s">
        <v>80</v>
      </c>
      <c r="AW100" s="9" t="s">
        <v>21</v>
      </c>
      <c r="AX100" s="9" t="s">
        <v>41</v>
      </c>
      <c r="AY100" s="130" t="s">
        <v>77</v>
      </c>
    </row>
    <row r="101" spans="2:65" s="1" customFormat="1" ht="38.25" customHeight="1" x14ac:dyDescent="0.3">
      <c r="B101" s="102"/>
      <c r="C101" s="103" t="s">
        <v>82</v>
      </c>
      <c r="D101" s="103" t="s">
        <v>79</v>
      </c>
      <c r="E101" s="104" t="s">
        <v>128</v>
      </c>
      <c r="F101" s="105" t="s">
        <v>129</v>
      </c>
      <c r="G101" s="106" t="s">
        <v>124</v>
      </c>
      <c r="H101" s="107">
        <v>42.75</v>
      </c>
      <c r="I101" s="108"/>
      <c r="J101" s="108">
        <f>ROUND(I101*H101,2)</f>
        <v>0</v>
      </c>
      <c r="K101" s="105" t="s">
        <v>117</v>
      </c>
      <c r="L101" s="25"/>
      <c r="M101" s="109" t="s">
        <v>1</v>
      </c>
      <c r="N101" s="110" t="s">
        <v>28</v>
      </c>
      <c r="O101" s="111">
        <v>8.3000000000000004E-2</v>
      </c>
      <c r="P101" s="111">
        <f>O101*H101</f>
        <v>3.5482500000000003</v>
      </c>
      <c r="Q101" s="111">
        <v>0</v>
      </c>
      <c r="R101" s="111">
        <f>Q101*H101</f>
        <v>0</v>
      </c>
      <c r="S101" s="111">
        <v>0</v>
      </c>
      <c r="T101" s="112">
        <f>S101*H101</f>
        <v>0</v>
      </c>
      <c r="AR101" s="14" t="s">
        <v>80</v>
      </c>
      <c r="AT101" s="14" t="s">
        <v>79</v>
      </c>
      <c r="AU101" s="14" t="s">
        <v>42</v>
      </c>
      <c r="AY101" s="14" t="s">
        <v>77</v>
      </c>
      <c r="BE101" s="113">
        <f>IF(N101="základní",J101,0)</f>
        <v>0</v>
      </c>
      <c r="BF101" s="113">
        <f>IF(N101="snížená",J101,0)</f>
        <v>0</v>
      </c>
      <c r="BG101" s="113">
        <f>IF(N101="zákl. přenesená",J101,0)</f>
        <v>0</v>
      </c>
      <c r="BH101" s="113">
        <f>IF(N101="sníž. přenesená",J101,0)</f>
        <v>0</v>
      </c>
      <c r="BI101" s="113">
        <f>IF(N101="nulová",J101,0)</f>
        <v>0</v>
      </c>
      <c r="BJ101" s="14" t="s">
        <v>41</v>
      </c>
      <c r="BK101" s="113">
        <f>ROUND(I101*H101,2)</f>
        <v>0</v>
      </c>
      <c r="BL101" s="14" t="s">
        <v>80</v>
      </c>
      <c r="BM101" s="14" t="s">
        <v>130</v>
      </c>
    </row>
    <row r="102" spans="2:65" s="1" customFormat="1" ht="189" x14ac:dyDescent="0.3">
      <c r="B102" s="25"/>
      <c r="D102" s="114" t="s">
        <v>119</v>
      </c>
      <c r="F102" s="139" t="s">
        <v>131</v>
      </c>
      <c r="L102" s="25"/>
      <c r="M102" s="140"/>
      <c r="N102" s="26"/>
      <c r="O102" s="26"/>
      <c r="P102" s="26"/>
      <c r="Q102" s="26"/>
      <c r="R102" s="26"/>
      <c r="S102" s="26"/>
      <c r="T102" s="39"/>
      <c r="AT102" s="14" t="s">
        <v>119</v>
      </c>
      <c r="AU102" s="14" t="s">
        <v>42</v>
      </c>
    </row>
    <row r="103" spans="2:65" s="1" customFormat="1" ht="25.5" customHeight="1" x14ac:dyDescent="0.3">
      <c r="B103" s="102"/>
      <c r="C103" s="103" t="s">
        <v>80</v>
      </c>
      <c r="D103" s="103" t="s">
        <v>79</v>
      </c>
      <c r="E103" s="104" t="s">
        <v>132</v>
      </c>
      <c r="F103" s="105" t="s">
        <v>133</v>
      </c>
      <c r="G103" s="106" t="s">
        <v>124</v>
      </c>
      <c r="H103" s="107">
        <v>42.75</v>
      </c>
      <c r="I103" s="108"/>
      <c r="J103" s="108">
        <f>ROUND(I103*H103,2)</f>
        <v>0</v>
      </c>
      <c r="K103" s="105" t="s">
        <v>117</v>
      </c>
      <c r="L103" s="25"/>
      <c r="M103" s="109" t="s">
        <v>1</v>
      </c>
      <c r="N103" s="110" t="s">
        <v>28</v>
      </c>
      <c r="O103" s="111">
        <v>0.65200000000000002</v>
      </c>
      <c r="P103" s="111">
        <f>O103*H103</f>
        <v>27.873000000000001</v>
      </c>
      <c r="Q103" s="111">
        <v>0</v>
      </c>
      <c r="R103" s="111">
        <f>Q103*H103</f>
        <v>0</v>
      </c>
      <c r="S103" s="111">
        <v>0</v>
      </c>
      <c r="T103" s="112">
        <f>S103*H103</f>
        <v>0</v>
      </c>
      <c r="AR103" s="14" t="s">
        <v>80</v>
      </c>
      <c r="AT103" s="14" t="s">
        <v>79</v>
      </c>
      <c r="AU103" s="14" t="s">
        <v>42</v>
      </c>
      <c r="AY103" s="14" t="s">
        <v>77</v>
      </c>
      <c r="BE103" s="113">
        <f>IF(N103="základní",J103,0)</f>
        <v>0</v>
      </c>
      <c r="BF103" s="113">
        <f>IF(N103="snížená",J103,0)</f>
        <v>0</v>
      </c>
      <c r="BG103" s="113">
        <f>IF(N103="zákl. přenesená",J103,0)</f>
        <v>0</v>
      </c>
      <c r="BH103" s="113">
        <f>IF(N103="sníž. přenesená",J103,0)</f>
        <v>0</v>
      </c>
      <c r="BI103" s="113">
        <f>IF(N103="nulová",J103,0)</f>
        <v>0</v>
      </c>
      <c r="BJ103" s="14" t="s">
        <v>41</v>
      </c>
      <c r="BK103" s="113">
        <f>ROUND(I103*H103,2)</f>
        <v>0</v>
      </c>
      <c r="BL103" s="14" t="s">
        <v>80</v>
      </c>
      <c r="BM103" s="14" t="s">
        <v>134</v>
      </c>
    </row>
    <row r="104" spans="2:65" s="1" customFormat="1" ht="148.5" x14ac:dyDescent="0.3">
      <c r="B104" s="25"/>
      <c r="D104" s="114" t="s">
        <v>119</v>
      </c>
      <c r="F104" s="139" t="s">
        <v>135</v>
      </c>
      <c r="L104" s="25"/>
      <c r="M104" s="140"/>
      <c r="N104" s="26"/>
      <c r="O104" s="26"/>
      <c r="P104" s="26"/>
      <c r="Q104" s="26"/>
      <c r="R104" s="26"/>
      <c r="S104" s="26"/>
      <c r="T104" s="39"/>
      <c r="AT104" s="14" t="s">
        <v>119</v>
      </c>
      <c r="AU104" s="14" t="s">
        <v>42</v>
      </c>
    </row>
    <row r="105" spans="2:65" s="1" customFormat="1" ht="38.25" customHeight="1" x14ac:dyDescent="0.3">
      <c r="B105" s="102"/>
      <c r="C105" s="103" t="s">
        <v>83</v>
      </c>
      <c r="D105" s="103" t="s">
        <v>79</v>
      </c>
      <c r="E105" s="104" t="s">
        <v>136</v>
      </c>
      <c r="F105" s="105" t="s">
        <v>137</v>
      </c>
      <c r="G105" s="106" t="s">
        <v>124</v>
      </c>
      <c r="H105" s="107">
        <v>17.952000000000002</v>
      </c>
      <c r="I105" s="108"/>
      <c r="J105" s="108">
        <f>ROUND(I105*H105,2)</f>
        <v>0</v>
      </c>
      <c r="K105" s="105" t="s">
        <v>117</v>
      </c>
      <c r="L105" s="25"/>
      <c r="M105" s="109" t="s">
        <v>1</v>
      </c>
      <c r="N105" s="110" t="s">
        <v>28</v>
      </c>
      <c r="O105" s="111">
        <v>0.46500000000000002</v>
      </c>
      <c r="P105" s="111">
        <f>O105*H105</f>
        <v>8.3476800000000004</v>
      </c>
      <c r="Q105" s="111">
        <v>0</v>
      </c>
      <c r="R105" s="111">
        <f>Q105*H105</f>
        <v>0</v>
      </c>
      <c r="S105" s="111">
        <v>0</v>
      </c>
      <c r="T105" s="112">
        <f>S105*H105</f>
        <v>0</v>
      </c>
      <c r="AR105" s="14" t="s">
        <v>80</v>
      </c>
      <c r="AT105" s="14" t="s">
        <v>79</v>
      </c>
      <c r="AU105" s="14" t="s">
        <v>42</v>
      </c>
      <c r="AY105" s="14" t="s">
        <v>77</v>
      </c>
      <c r="BE105" s="113">
        <f>IF(N105="základní",J105,0)</f>
        <v>0</v>
      </c>
      <c r="BF105" s="113">
        <f>IF(N105="snížená",J105,0)</f>
        <v>0</v>
      </c>
      <c r="BG105" s="113">
        <f>IF(N105="zákl. přenesená",J105,0)</f>
        <v>0</v>
      </c>
      <c r="BH105" s="113">
        <f>IF(N105="sníž. přenesená",J105,0)</f>
        <v>0</v>
      </c>
      <c r="BI105" s="113">
        <f>IF(N105="nulová",J105,0)</f>
        <v>0</v>
      </c>
      <c r="BJ105" s="14" t="s">
        <v>41</v>
      </c>
      <c r="BK105" s="113">
        <f>ROUND(I105*H105,2)</f>
        <v>0</v>
      </c>
      <c r="BL105" s="14" t="s">
        <v>80</v>
      </c>
      <c r="BM105" s="14" t="s">
        <v>138</v>
      </c>
    </row>
    <row r="106" spans="2:65" s="1" customFormat="1" ht="378" x14ac:dyDescent="0.3">
      <c r="B106" s="25"/>
      <c r="D106" s="114" t="s">
        <v>119</v>
      </c>
      <c r="F106" s="139" t="s">
        <v>139</v>
      </c>
      <c r="L106" s="25"/>
      <c r="M106" s="140"/>
      <c r="N106" s="26"/>
      <c r="O106" s="26"/>
      <c r="P106" s="26"/>
      <c r="Q106" s="26"/>
      <c r="R106" s="26"/>
      <c r="S106" s="26"/>
      <c r="T106" s="39"/>
      <c r="AT106" s="14" t="s">
        <v>119</v>
      </c>
      <c r="AU106" s="14" t="s">
        <v>42</v>
      </c>
    </row>
    <row r="107" spans="2:65" s="7" customFormat="1" x14ac:dyDescent="0.3">
      <c r="B107" s="115"/>
      <c r="D107" s="114" t="s">
        <v>99</v>
      </c>
      <c r="E107" s="116" t="s">
        <v>1</v>
      </c>
      <c r="F107" s="117" t="s">
        <v>140</v>
      </c>
      <c r="H107" s="118">
        <v>17.952000000000002</v>
      </c>
      <c r="L107" s="115"/>
      <c r="M107" s="119"/>
      <c r="N107" s="120"/>
      <c r="O107" s="120"/>
      <c r="P107" s="120"/>
      <c r="Q107" s="120"/>
      <c r="R107" s="120"/>
      <c r="S107" s="120"/>
      <c r="T107" s="121"/>
      <c r="AT107" s="116" t="s">
        <v>99</v>
      </c>
      <c r="AU107" s="116" t="s">
        <v>42</v>
      </c>
      <c r="AV107" s="7" t="s">
        <v>42</v>
      </c>
      <c r="AW107" s="7" t="s">
        <v>21</v>
      </c>
      <c r="AX107" s="7" t="s">
        <v>39</v>
      </c>
      <c r="AY107" s="116" t="s">
        <v>77</v>
      </c>
    </row>
    <row r="108" spans="2:65" s="8" customFormat="1" x14ac:dyDescent="0.3">
      <c r="B108" s="122"/>
      <c r="D108" s="114" t="s">
        <v>99</v>
      </c>
      <c r="E108" s="123" t="s">
        <v>1</v>
      </c>
      <c r="F108" s="124" t="s">
        <v>100</v>
      </c>
      <c r="H108" s="125">
        <v>17.952000000000002</v>
      </c>
      <c r="L108" s="122"/>
      <c r="M108" s="126"/>
      <c r="N108" s="127"/>
      <c r="O108" s="127"/>
      <c r="P108" s="127"/>
      <c r="Q108" s="127"/>
      <c r="R108" s="127"/>
      <c r="S108" s="127"/>
      <c r="T108" s="128"/>
      <c r="AT108" s="123" t="s">
        <v>99</v>
      </c>
      <c r="AU108" s="123" t="s">
        <v>42</v>
      </c>
      <c r="AV108" s="8" t="s">
        <v>82</v>
      </c>
      <c r="AW108" s="8" t="s">
        <v>21</v>
      </c>
      <c r="AX108" s="8" t="s">
        <v>39</v>
      </c>
      <c r="AY108" s="123" t="s">
        <v>77</v>
      </c>
    </row>
    <row r="109" spans="2:65" s="9" customFormat="1" x14ac:dyDescent="0.3">
      <c r="B109" s="129"/>
      <c r="D109" s="114" t="s">
        <v>99</v>
      </c>
      <c r="E109" s="130" t="s">
        <v>1</v>
      </c>
      <c r="F109" s="131" t="s">
        <v>101</v>
      </c>
      <c r="H109" s="132">
        <v>17.952000000000002</v>
      </c>
      <c r="L109" s="129"/>
      <c r="M109" s="133"/>
      <c r="N109" s="134"/>
      <c r="O109" s="134"/>
      <c r="P109" s="134"/>
      <c r="Q109" s="134"/>
      <c r="R109" s="134"/>
      <c r="S109" s="134"/>
      <c r="T109" s="135"/>
      <c r="AT109" s="130" t="s">
        <v>99</v>
      </c>
      <c r="AU109" s="130" t="s">
        <v>42</v>
      </c>
      <c r="AV109" s="9" t="s">
        <v>80</v>
      </c>
      <c r="AW109" s="9" t="s">
        <v>21</v>
      </c>
      <c r="AX109" s="9" t="s">
        <v>41</v>
      </c>
      <c r="AY109" s="130" t="s">
        <v>77</v>
      </c>
    </row>
    <row r="110" spans="2:65" s="1" customFormat="1" ht="16.5" customHeight="1" x14ac:dyDescent="0.3">
      <c r="B110" s="102"/>
      <c r="C110" s="141" t="s">
        <v>84</v>
      </c>
      <c r="D110" s="141" t="s">
        <v>81</v>
      </c>
      <c r="E110" s="142" t="s">
        <v>141</v>
      </c>
      <c r="F110" s="143" t="s">
        <v>142</v>
      </c>
      <c r="G110" s="144" t="s">
        <v>143</v>
      </c>
      <c r="H110" s="145">
        <v>35.904000000000003</v>
      </c>
      <c r="I110" s="146"/>
      <c r="J110" s="146">
        <f>ROUND(I110*H110,2)</f>
        <v>0</v>
      </c>
      <c r="K110" s="143" t="s">
        <v>117</v>
      </c>
      <c r="L110" s="147"/>
      <c r="M110" s="148" t="s">
        <v>1</v>
      </c>
      <c r="N110" s="149" t="s">
        <v>28</v>
      </c>
      <c r="O110" s="111">
        <v>0</v>
      </c>
      <c r="P110" s="111">
        <f>O110*H110</f>
        <v>0</v>
      </c>
      <c r="Q110" s="111">
        <v>1</v>
      </c>
      <c r="R110" s="111">
        <f>Q110*H110</f>
        <v>35.904000000000003</v>
      </c>
      <c r="S110" s="111">
        <v>0</v>
      </c>
      <c r="T110" s="112">
        <f>S110*H110</f>
        <v>0</v>
      </c>
      <c r="AR110" s="14" t="s">
        <v>86</v>
      </c>
      <c r="AT110" s="14" t="s">
        <v>81</v>
      </c>
      <c r="AU110" s="14" t="s">
        <v>42</v>
      </c>
      <c r="AY110" s="14" t="s">
        <v>77</v>
      </c>
      <c r="BE110" s="113">
        <f>IF(N110="základní",J110,0)</f>
        <v>0</v>
      </c>
      <c r="BF110" s="113">
        <f>IF(N110="snížená",J110,0)</f>
        <v>0</v>
      </c>
      <c r="BG110" s="113">
        <f>IF(N110="zákl. přenesená",J110,0)</f>
        <v>0</v>
      </c>
      <c r="BH110" s="113">
        <f>IF(N110="sníž. přenesená",J110,0)</f>
        <v>0</v>
      </c>
      <c r="BI110" s="113">
        <f>IF(N110="nulová",J110,0)</f>
        <v>0</v>
      </c>
      <c r="BJ110" s="14" t="s">
        <v>41</v>
      </c>
      <c r="BK110" s="113">
        <f>ROUND(I110*H110,2)</f>
        <v>0</v>
      </c>
      <c r="BL110" s="14" t="s">
        <v>80</v>
      </c>
      <c r="BM110" s="14" t="s">
        <v>144</v>
      </c>
    </row>
    <row r="111" spans="2:65" s="7" customFormat="1" x14ac:dyDescent="0.3">
      <c r="B111" s="115"/>
      <c r="D111" s="114" t="s">
        <v>99</v>
      </c>
      <c r="F111" s="117" t="s">
        <v>145</v>
      </c>
      <c r="H111" s="118">
        <v>35.904000000000003</v>
      </c>
      <c r="L111" s="115"/>
      <c r="M111" s="119"/>
      <c r="N111" s="120"/>
      <c r="O111" s="120"/>
      <c r="P111" s="120"/>
      <c r="Q111" s="120"/>
      <c r="R111" s="120"/>
      <c r="S111" s="120"/>
      <c r="T111" s="121"/>
      <c r="AT111" s="116" t="s">
        <v>99</v>
      </c>
      <c r="AU111" s="116" t="s">
        <v>42</v>
      </c>
      <c r="AV111" s="7" t="s">
        <v>42</v>
      </c>
      <c r="AW111" s="7" t="s">
        <v>2</v>
      </c>
      <c r="AX111" s="7" t="s">
        <v>41</v>
      </c>
      <c r="AY111" s="116" t="s">
        <v>77</v>
      </c>
    </row>
    <row r="112" spans="2:65" s="1" customFormat="1" ht="25.5" customHeight="1" x14ac:dyDescent="0.3">
      <c r="B112" s="102"/>
      <c r="C112" s="103" t="s">
        <v>85</v>
      </c>
      <c r="D112" s="103" t="s">
        <v>79</v>
      </c>
      <c r="E112" s="104" t="s">
        <v>146</v>
      </c>
      <c r="F112" s="105" t="s">
        <v>147</v>
      </c>
      <c r="G112" s="106" t="s">
        <v>148</v>
      </c>
      <c r="H112" s="107">
        <v>22.5</v>
      </c>
      <c r="I112" s="108"/>
      <c r="J112" s="108">
        <f>ROUND(I112*H112,2)</f>
        <v>0</v>
      </c>
      <c r="K112" s="105" t="s">
        <v>117</v>
      </c>
      <c r="L112" s="25"/>
      <c r="M112" s="109" t="s">
        <v>1</v>
      </c>
      <c r="N112" s="110" t="s">
        <v>28</v>
      </c>
      <c r="O112" s="111">
        <v>3.5000000000000003E-2</v>
      </c>
      <c r="P112" s="111">
        <f>O112*H112</f>
        <v>0.78750000000000009</v>
      </c>
      <c r="Q112" s="111">
        <v>0</v>
      </c>
      <c r="R112" s="111">
        <f>Q112*H112</f>
        <v>0</v>
      </c>
      <c r="S112" s="111">
        <v>0</v>
      </c>
      <c r="T112" s="112">
        <f>S112*H112</f>
        <v>0</v>
      </c>
      <c r="AR112" s="14" t="s">
        <v>80</v>
      </c>
      <c r="AT112" s="14" t="s">
        <v>79</v>
      </c>
      <c r="AU112" s="14" t="s">
        <v>42</v>
      </c>
      <c r="AY112" s="14" t="s">
        <v>77</v>
      </c>
      <c r="BE112" s="113">
        <f>IF(N112="základní",J112,0)</f>
        <v>0</v>
      </c>
      <c r="BF112" s="113">
        <f>IF(N112="snížená",J112,0)</f>
        <v>0</v>
      </c>
      <c r="BG112" s="113">
        <f>IF(N112="zákl. přenesená",J112,0)</f>
        <v>0</v>
      </c>
      <c r="BH112" s="113">
        <f>IF(N112="sníž. přenesená",J112,0)</f>
        <v>0</v>
      </c>
      <c r="BI112" s="113">
        <f>IF(N112="nulová",J112,0)</f>
        <v>0</v>
      </c>
      <c r="BJ112" s="14" t="s">
        <v>41</v>
      </c>
      <c r="BK112" s="113">
        <f>ROUND(I112*H112,2)</f>
        <v>0</v>
      </c>
      <c r="BL112" s="14" t="s">
        <v>80</v>
      </c>
      <c r="BM112" s="14" t="s">
        <v>149</v>
      </c>
    </row>
    <row r="113" spans="2:65" s="1" customFormat="1" ht="175.5" x14ac:dyDescent="0.3">
      <c r="B113" s="25"/>
      <c r="D113" s="114" t="s">
        <v>119</v>
      </c>
      <c r="F113" s="139" t="s">
        <v>150</v>
      </c>
      <c r="L113" s="25"/>
      <c r="M113" s="140"/>
      <c r="N113" s="26"/>
      <c r="O113" s="26"/>
      <c r="P113" s="26"/>
      <c r="Q113" s="26"/>
      <c r="R113" s="26"/>
      <c r="S113" s="26"/>
      <c r="T113" s="39"/>
      <c r="AT113" s="14" t="s">
        <v>119</v>
      </c>
      <c r="AU113" s="14" t="s">
        <v>42</v>
      </c>
    </row>
    <row r="114" spans="2:65" s="7" customFormat="1" x14ac:dyDescent="0.3">
      <c r="B114" s="115"/>
      <c r="D114" s="114" t="s">
        <v>99</v>
      </c>
      <c r="E114" s="116" t="s">
        <v>1</v>
      </c>
      <c r="F114" s="117" t="s">
        <v>151</v>
      </c>
      <c r="H114" s="118">
        <v>22.5</v>
      </c>
      <c r="L114" s="115"/>
      <c r="M114" s="119"/>
      <c r="N114" s="120"/>
      <c r="O114" s="120"/>
      <c r="P114" s="120"/>
      <c r="Q114" s="120"/>
      <c r="R114" s="120"/>
      <c r="S114" s="120"/>
      <c r="T114" s="121"/>
      <c r="AT114" s="116" t="s">
        <v>99</v>
      </c>
      <c r="AU114" s="116" t="s">
        <v>42</v>
      </c>
      <c r="AV114" s="7" t="s">
        <v>42</v>
      </c>
      <c r="AW114" s="7" t="s">
        <v>21</v>
      </c>
      <c r="AX114" s="7" t="s">
        <v>41</v>
      </c>
      <c r="AY114" s="116" t="s">
        <v>77</v>
      </c>
    </row>
    <row r="115" spans="2:65" s="6" customFormat="1" ht="29.85" customHeight="1" x14ac:dyDescent="0.3">
      <c r="B115" s="90"/>
      <c r="D115" s="91" t="s">
        <v>38</v>
      </c>
      <c r="E115" s="100" t="s">
        <v>42</v>
      </c>
      <c r="F115" s="100" t="s">
        <v>152</v>
      </c>
      <c r="J115" s="101">
        <f>BK115</f>
        <v>0</v>
      </c>
      <c r="L115" s="90"/>
      <c r="M115" s="94"/>
      <c r="N115" s="95"/>
      <c r="O115" s="95"/>
      <c r="P115" s="96">
        <f>SUM(P116:P127)</f>
        <v>106.16279999999998</v>
      </c>
      <c r="Q115" s="95"/>
      <c r="R115" s="96">
        <f>SUM(R116:R127)</f>
        <v>27.047820000000002</v>
      </c>
      <c r="S115" s="95"/>
      <c r="T115" s="97">
        <f>SUM(T116:T127)</f>
        <v>0</v>
      </c>
      <c r="AR115" s="91" t="s">
        <v>41</v>
      </c>
      <c r="AT115" s="98" t="s">
        <v>38</v>
      </c>
      <c r="AU115" s="98" t="s">
        <v>41</v>
      </c>
      <c r="AY115" s="91" t="s">
        <v>77</v>
      </c>
      <c r="BK115" s="99">
        <f>SUM(BK116:BK127)</f>
        <v>0</v>
      </c>
    </row>
    <row r="116" spans="2:65" s="1" customFormat="1" ht="25.5" customHeight="1" x14ac:dyDescent="0.3">
      <c r="B116" s="102"/>
      <c r="C116" s="103" t="s">
        <v>86</v>
      </c>
      <c r="D116" s="103" t="s">
        <v>79</v>
      </c>
      <c r="E116" s="104" t="s">
        <v>153</v>
      </c>
      <c r="F116" s="105" t="s">
        <v>154</v>
      </c>
      <c r="G116" s="106" t="s">
        <v>124</v>
      </c>
      <c r="H116" s="107">
        <v>10.8</v>
      </c>
      <c r="I116" s="108"/>
      <c r="J116" s="108">
        <f>ROUND(I116*H116,2)</f>
        <v>0</v>
      </c>
      <c r="K116" s="105" t="s">
        <v>117</v>
      </c>
      <c r="L116" s="25"/>
      <c r="M116" s="109" t="s">
        <v>1</v>
      </c>
      <c r="N116" s="110" t="s">
        <v>28</v>
      </c>
      <c r="O116" s="111">
        <v>0.629</v>
      </c>
      <c r="P116" s="111">
        <f>O116*H116</f>
        <v>6.7932000000000006</v>
      </c>
      <c r="Q116" s="111">
        <v>2.45329</v>
      </c>
      <c r="R116" s="111">
        <f>Q116*H116</f>
        <v>26.495532000000001</v>
      </c>
      <c r="S116" s="111">
        <v>0</v>
      </c>
      <c r="T116" s="112">
        <f>S116*H116</f>
        <v>0</v>
      </c>
      <c r="AR116" s="14" t="s">
        <v>80</v>
      </c>
      <c r="AT116" s="14" t="s">
        <v>79</v>
      </c>
      <c r="AU116" s="14" t="s">
        <v>42</v>
      </c>
      <c r="AY116" s="14" t="s">
        <v>77</v>
      </c>
      <c r="BE116" s="113">
        <f>IF(N116="základní",J116,0)</f>
        <v>0</v>
      </c>
      <c r="BF116" s="113">
        <f>IF(N116="snížená",J116,0)</f>
        <v>0</v>
      </c>
      <c r="BG116" s="113">
        <f>IF(N116="zákl. přenesená",J116,0)</f>
        <v>0</v>
      </c>
      <c r="BH116" s="113">
        <f>IF(N116="sníž. přenesená",J116,0)</f>
        <v>0</v>
      </c>
      <c r="BI116" s="113">
        <f>IF(N116="nulová",J116,0)</f>
        <v>0</v>
      </c>
      <c r="BJ116" s="14" t="s">
        <v>41</v>
      </c>
      <c r="BK116" s="113">
        <f>ROUND(I116*H116,2)</f>
        <v>0</v>
      </c>
      <c r="BL116" s="14" t="s">
        <v>80</v>
      </c>
      <c r="BM116" s="14" t="s">
        <v>155</v>
      </c>
    </row>
    <row r="117" spans="2:65" s="1" customFormat="1" ht="94.5" x14ac:dyDescent="0.3">
      <c r="B117" s="25"/>
      <c r="D117" s="114" t="s">
        <v>119</v>
      </c>
      <c r="F117" s="139" t="s">
        <v>156</v>
      </c>
      <c r="L117" s="25"/>
      <c r="M117" s="140"/>
      <c r="N117" s="26"/>
      <c r="O117" s="26"/>
      <c r="P117" s="26"/>
      <c r="Q117" s="26"/>
      <c r="R117" s="26"/>
      <c r="S117" s="26"/>
      <c r="T117" s="39"/>
      <c r="AT117" s="14" t="s">
        <v>119</v>
      </c>
      <c r="AU117" s="14" t="s">
        <v>42</v>
      </c>
    </row>
    <row r="118" spans="2:65" s="7" customFormat="1" x14ac:dyDescent="0.3">
      <c r="B118" s="115"/>
      <c r="D118" s="114" t="s">
        <v>99</v>
      </c>
      <c r="E118" s="116" t="s">
        <v>1</v>
      </c>
      <c r="F118" s="117" t="s">
        <v>157</v>
      </c>
      <c r="H118" s="118">
        <v>10.8</v>
      </c>
      <c r="L118" s="115"/>
      <c r="M118" s="119"/>
      <c r="N118" s="120"/>
      <c r="O118" s="120"/>
      <c r="P118" s="120"/>
      <c r="Q118" s="120"/>
      <c r="R118" s="120"/>
      <c r="S118" s="120"/>
      <c r="T118" s="121"/>
      <c r="AT118" s="116" t="s">
        <v>99</v>
      </c>
      <c r="AU118" s="116" t="s">
        <v>42</v>
      </c>
      <c r="AV118" s="7" t="s">
        <v>42</v>
      </c>
      <c r="AW118" s="7" t="s">
        <v>21</v>
      </c>
      <c r="AX118" s="7" t="s">
        <v>39</v>
      </c>
      <c r="AY118" s="116" t="s">
        <v>77</v>
      </c>
    </row>
    <row r="119" spans="2:65" s="8" customFormat="1" x14ac:dyDescent="0.3">
      <c r="B119" s="122"/>
      <c r="D119" s="114" t="s">
        <v>99</v>
      </c>
      <c r="E119" s="123" t="s">
        <v>1</v>
      </c>
      <c r="F119" s="124" t="s">
        <v>100</v>
      </c>
      <c r="H119" s="125">
        <v>10.8</v>
      </c>
      <c r="L119" s="122"/>
      <c r="M119" s="126"/>
      <c r="N119" s="127"/>
      <c r="O119" s="127"/>
      <c r="P119" s="127"/>
      <c r="Q119" s="127"/>
      <c r="R119" s="127"/>
      <c r="S119" s="127"/>
      <c r="T119" s="128"/>
      <c r="AT119" s="123" t="s">
        <v>99</v>
      </c>
      <c r="AU119" s="123" t="s">
        <v>42</v>
      </c>
      <c r="AV119" s="8" t="s">
        <v>82</v>
      </c>
      <c r="AW119" s="8" t="s">
        <v>21</v>
      </c>
      <c r="AX119" s="8" t="s">
        <v>39</v>
      </c>
      <c r="AY119" s="123" t="s">
        <v>77</v>
      </c>
    </row>
    <row r="120" spans="2:65" s="9" customFormat="1" x14ac:dyDescent="0.3">
      <c r="B120" s="129"/>
      <c r="D120" s="114" t="s">
        <v>99</v>
      </c>
      <c r="E120" s="130" t="s">
        <v>1</v>
      </c>
      <c r="F120" s="131" t="s">
        <v>101</v>
      </c>
      <c r="H120" s="132">
        <v>10.8</v>
      </c>
      <c r="L120" s="129"/>
      <c r="M120" s="133"/>
      <c r="N120" s="134"/>
      <c r="O120" s="134"/>
      <c r="P120" s="134"/>
      <c r="Q120" s="134"/>
      <c r="R120" s="134"/>
      <c r="S120" s="134"/>
      <c r="T120" s="135"/>
      <c r="AT120" s="130" t="s">
        <v>99</v>
      </c>
      <c r="AU120" s="130" t="s">
        <v>42</v>
      </c>
      <c r="AV120" s="9" t="s">
        <v>80</v>
      </c>
      <c r="AW120" s="9" t="s">
        <v>21</v>
      </c>
      <c r="AX120" s="9" t="s">
        <v>41</v>
      </c>
      <c r="AY120" s="130" t="s">
        <v>77</v>
      </c>
    </row>
    <row r="121" spans="2:65" s="1" customFormat="1" ht="25.5" customHeight="1" x14ac:dyDescent="0.3">
      <c r="B121" s="102"/>
      <c r="C121" s="103" t="s">
        <v>87</v>
      </c>
      <c r="D121" s="103" t="s">
        <v>79</v>
      </c>
      <c r="E121" s="104" t="s">
        <v>158</v>
      </c>
      <c r="F121" s="105" t="s">
        <v>159</v>
      </c>
      <c r="G121" s="106" t="s">
        <v>148</v>
      </c>
      <c r="H121" s="107">
        <v>105.6</v>
      </c>
      <c r="I121" s="108"/>
      <c r="J121" s="108">
        <f>ROUND(I121*H121,2)</f>
        <v>0</v>
      </c>
      <c r="K121" s="105" t="s">
        <v>117</v>
      </c>
      <c r="L121" s="25"/>
      <c r="M121" s="109" t="s">
        <v>1</v>
      </c>
      <c r="N121" s="110" t="s">
        <v>28</v>
      </c>
      <c r="O121" s="111">
        <v>0.71599999999999997</v>
      </c>
      <c r="P121" s="111">
        <f>O121*H121</f>
        <v>75.609599999999986</v>
      </c>
      <c r="Q121" s="111">
        <v>5.2300000000000003E-3</v>
      </c>
      <c r="R121" s="111">
        <f>Q121*H121</f>
        <v>0.552288</v>
      </c>
      <c r="S121" s="111">
        <v>0</v>
      </c>
      <c r="T121" s="112">
        <f>S121*H121</f>
        <v>0</v>
      </c>
      <c r="AR121" s="14" t="s">
        <v>80</v>
      </c>
      <c r="AT121" s="14" t="s">
        <v>79</v>
      </c>
      <c r="AU121" s="14" t="s">
        <v>42</v>
      </c>
      <c r="AY121" s="14" t="s">
        <v>77</v>
      </c>
      <c r="BE121" s="113">
        <f>IF(N121="základní",J121,0)</f>
        <v>0</v>
      </c>
      <c r="BF121" s="113">
        <f>IF(N121="snížená",J121,0)</f>
        <v>0</v>
      </c>
      <c r="BG121" s="113">
        <f>IF(N121="zákl. přenesená",J121,0)</f>
        <v>0</v>
      </c>
      <c r="BH121" s="113">
        <f>IF(N121="sníž. přenesená",J121,0)</f>
        <v>0</v>
      </c>
      <c r="BI121" s="113">
        <f>IF(N121="nulová",J121,0)</f>
        <v>0</v>
      </c>
      <c r="BJ121" s="14" t="s">
        <v>41</v>
      </c>
      <c r="BK121" s="113">
        <f>ROUND(I121*H121,2)</f>
        <v>0</v>
      </c>
      <c r="BL121" s="14" t="s">
        <v>80</v>
      </c>
      <c r="BM121" s="14" t="s">
        <v>160</v>
      </c>
    </row>
    <row r="122" spans="2:65" s="1" customFormat="1" ht="40.5" x14ac:dyDescent="0.3">
      <c r="B122" s="25"/>
      <c r="D122" s="114" t="s">
        <v>119</v>
      </c>
      <c r="F122" s="139" t="s">
        <v>161</v>
      </c>
      <c r="L122" s="25"/>
      <c r="M122" s="140"/>
      <c r="N122" s="26"/>
      <c r="O122" s="26"/>
      <c r="P122" s="26"/>
      <c r="Q122" s="26"/>
      <c r="R122" s="26"/>
      <c r="S122" s="26"/>
      <c r="T122" s="39"/>
      <c r="AT122" s="14" t="s">
        <v>119</v>
      </c>
      <c r="AU122" s="14" t="s">
        <v>42</v>
      </c>
    </row>
    <row r="123" spans="2:65" s="7" customFormat="1" x14ac:dyDescent="0.3">
      <c r="B123" s="115"/>
      <c r="D123" s="114" t="s">
        <v>99</v>
      </c>
      <c r="E123" s="116" t="s">
        <v>1</v>
      </c>
      <c r="F123" s="117" t="s">
        <v>162</v>
      </c>
      <c r="H123" s="118">
        <v>105.6</v>
      </c>
      <c r="L123" s="115"/>
      <c r="M123" s="119"/>
      <c r="N123" s="120"/>
      <c r="O123" s="120"/>
      <c r="P123" s="120"/>
      <c r="Q123" s="120"/>
      <c r="R123" s="120"/>
      <c r="S123" s="120"/>
      <c r="T123" s="121"/>
      <c r="AT123" s="116" t="s">
        <v>99</v>
      </c>
      <c r="AU123" s="116" t="s">
        <v>42</v>
      </c>
      <c r="AV123" s="7" t="s">
        <v>42</v>
      </c>
      <c r="AW123" s="7" t="s">
        <v>21</v>
      </c>
      <c r="AX123" s="7" t="s">
        <v>39</v>
      </c>
      <c r="AY123" s="116" t="s">
        <v>77</v>
      </c>
    </row>
    <row r="124" spans="2:65" s="8" customFormat="1" x14ac:dyDescent="0.3">
      <c r="B124" s="122"/>
      <c r="D124" s="114" t="s">
        <v>99</v>
      </c>
      <c r="E124" s="123" t="s">
        <v>1</v>
      </c>
      <c r="F124" s="124" t="s">
        <v>100</v>
      </c>
      <c r="H124" s="125">
        <v>105.6</v>
      </c>
      <c r="L124" s="122"/>
      <c r="M124" s="126"/>
      <c r="N124" s="127"/>
      <c r="O124" s="127"/>
      <c r="P124" s="127"/>
      <c r="Q124" s="127"/>
      <c r="R124" s="127"/>
      <c r="S124" s="127"/>
      <c r="T124" s="128"/>
      <c r="AT124" s="123" t="s">
        <v>99</v>
      </c>
      <c r="AU124" s="123" t="s">
        <v>42</v>
      </c>
      <c r="AV124" s="8" t="s">
        <v>82</v>
      </c>
      <c r="AW124" s="8" t="s">
        <v>21</v>
      </c>
      <c r="AX124" s="8" t="s">
        <v>39</v>
      </c>
      <c r="AY124" s="123" t="s">
        <v>77</v>
      </c>
    </row>
    <row r="125" spans="2:65" s="9" customFormat="1" x14ac:dyDescent="0.3">
      <c r="B125" s="129"/>
      <c r="D125" s="114" t="s">
        <v>99</v>
      </c>
      <c r="E125" s="130" t="s">
        <v>1</v>
      </c>
      <c r="F125" s="131" t="s">
        <v>101</v>
      </c>
      <c r="H125" s="132">
        <v>105.6</v>
      </c>
      <c r="L125" s="129"/>
      <c r="M125" s="133"/>
      <c r="N125" s="134"/>
      <c r="O125" s="134"/>
      <c r="P125" s="134"/>
      <c r="Q125" s="134"/>
      <c r="R125" s="134"/>
      <c r="S125" s="134"/>
      <c r="T125" s="135"/>
      <c r="AT125" s="130" t="s">
        <v>99</v>
      </c>
      <c r="AU125" s="130" t="s">
        <v>42</v>
      </c>
      <c r="AV125" s="9" t="s">
        <v>80</v>
      </c>
      <c r="AW125" s="9" t="s">
        <v>21</v>
      </c>
      <c r="AX125" s="9" t="s">
        <v>41</v>
      </c>
      <c r="AY125" s="130" t="s">
        <v>77</v>
      </c>
    </row>
    <row r="126" spans="2:65" s="1" customFormat="1" ht="25.5" customHeight="1" x14ac:dyDescent="0.3">
      <c r="B126" s="102"/>
      <c r="C126" s="103" t="s">
        <v>89</v>
      </c>
      <c r="D126" s="103" t="s">
        <v>79</v>
      </c>
      <c r="E126" s="104" t="s">
        <v>163</v>
      </c>
      <c r="F126" s="105" t="s">
        <v>164</v>
      </c>
      <c r="G126" s="106" t="s">
        <v>148</v>
      </c>
      <c r="H126" s="107">
        <v>105.6</v>
      </c>
      <c r="I126" s="108"/>
      <c r="J126" s="108">
        <f>ROUND(I126*H126,2)</f>
        <v>0</v>
      </c>
      <c r="K126" s="105" t="s">
        <v>117</v>
      </c>
      <c r="L126" s="25"/>
      <c r="M126" s="109" t="s">
        <v>1</v>
      </c>
      <c r="N126" s="110" t="s">
        <v>28</v>
      </c>
      <c r="O126" s="111">
        <v>0.22500000000000001</v>
      </c>
      <c r="P126" s="111">
        <f>O126*H126</f>
        <v>23.759999999999998</v>
      </c>
      <c r="Q126" s="111">
        <v>0</v>
      </c>
      <c r="R126" s="111">
        <f>Q126*H126</f>
        <v>0</v>
      </c>
      <c r="S126" s="111">
        <v>0</v>
      </c>
      <c r="T126" s="112">
        <f>S126*H126</f>
        <v>0</v>
      </c>
      <c r="AR126" s="14" t="s">
        <v>80</v>
      </c>
      <c r="AT126" s="14" t="s">
        <v>79</v>
      </c>
      <c r="AU126" s="14" t="s">
        <v>42</v>
      </c>
      <c r="AY126" s="14" t="s">
        <v>77</v>
      </c>
      <c r="BE126" s="113">
        <f>IF(N126="základní",J126,0)</f>
        <v>0</v>
      </c>
      <c r="BF126" s="113">
        <f>IF(N126="snížená",J126,0)</f>
        <v>0</v>
      </c>
      <c r="BG126" s="113">
        <f>IF(N126="zákl. přenesená",J126,0)</f>
        <v>0</v>
      </c>
      <c r="BH126" s="113">
        <f>IF(N126="sníž. přenesená",J126,0)</f>
        <v>0</v>
      </c>
      <c r="BI126" s="113">
        <f>IF(N126="nulová",J126,0)</f>
        <v>0</v>
      </c>
      <c r="BJ126" s="14" t="s">
        <v>41</v>
      </c>
      <c r="BK126" s="113">
        <f>ROUND(I126*H126,2)</f>
        <v>0</v>
      </c>
      <c r="BL126" s="14" t="s">
        <v>80</v>
      </c>
      <c r="BM126" s="14" t="s">
        <v>165</v>
      </c>
    </row>
    <row r="127" spans="2:65" s="1" customFormat="1" ht="40.5" x14ac:dyDescent="0.3">
      <c r="B127" s="25"/>
      <c r="D127" s="114" t="s">
        <v>119</v>
      </c>
      <c r="F127" s="139" t="s">
        <v>161</v>
      </c>
      <c r="L127" s="25"/>
      <c r="M127" s="140"/>
      <c r="N127" s="26"/>
      <c r="O127" s="26"/>
      <c r="P127" s="26"/>
      <c r="Q127" s="26"/>
      <c r="R127" s="26"/>
      <c r="S127" s="26"/>
      <c r="T127" s="39"/>
      <c r="AT127" s="14" t="s">
        <v>119</v>
      </c>
      <c r="AU127" s="14" t="s">
        <v>42</v>
      </c>
    </row>
    <row r="128" spans="2:65" s="6" customFormat="1" ht="29.85" customHeight="1" x14ac:dyDescent="0.3">
      <c r="B128" s="90"/>
      <c r="D128" s="91" t="s">
        <v>38</v>
      </c>
      <c r="E128" s="100" t="s">
        <v>82</v>
      </c>
      <c r="F128" s="100" t="s">
        <v>166</v>
      </c>
      <c r="J128" s="101">
        <f>BK128</f>
        <v>0</v>
      </c>
      <c r="L128" s="90"/>
      <c r="M128" s="94"/>
      <c r="N128" s="95"/>
      <c r="O128" s="95"/>
      <c r="P128" s="96">
        <f>SUM(P129:P138)</f>
        <v>201.00363999999999</v>
      </c>
      <c r="Q128" s="95"/>
      <c r="R128" s="96">
        <f>SUM(R129:R138)</f>
        <v>50.032681599999997</v>
      </c>
      <c r="S128" s="95"/>
      <c r="T128" s="97">
        <f>SUM(T129:T138)</f>
        <v>36.520000000000003</v>
      </c>
      <c r="AR128" s="91" t="s">
        <v>41</v>
      </c>
      <c r="AT128" s="98" t="s">
        <v>38</v>
      </c>
      <c r="AU128" s="98" t="s">
        <v>41</v>
      </c>
      <c r="AY128" s="91" t="s">
        <v>77</v>
      </c>
      <c r="BK128" s="99">
        <f>SUM(BK129:BK138)</f>
        <v>0</v>
      </c>
    </row>
    <row r="129" spans="2:65" s="1" customFormat="1" ht="25.5" customHeight="1" x14ac:dyDescent="0.3">
      <c r="B129" s="102"/>
      <c r="C129" s="103" t="s">
        <v>90</v>
      </c>
      <c r="D129" s="103" t="s">
        <v>79</v>
      </c>
      <c r="E129" s="104" t="s">
        <v>167</v>
      </c>
      <c r="F129" s="105" t="s">
        <v>168</v>
      </c>
      <c r="G129" s="106" t="s">
        <v>124</v>
      </c>
      <c r="H129" s="107">
        <v>15.311999999999999</v>
      </c>
      <c r="I129" s="108"/>
      <c r="J129" s="108">
        <f>ROUND(I129*H129,2)</f>
        <v>0</v>
      </c>
      <c r="K129" s="105" t="s">
        <v>117</v>
      </c>
      <c r="L129" s="25"/>
      <c r="M129" s="109" t="s">
        <v>1</v>
      </c>
      <c r="N129" s="110" t="s">
        <v>28</v>
      </c>
      <c r="O129" s="111">
        <v>4.67</v>
      </c>
      <c r="P129" s="111">
        <f>O129*H129</f>
        <v>71.507039999999989</v>
      </c>
      <c r="Q129" s="111">
        <v>2.2618</v>
      </c>
      <c r="R129" s="111">
        <f>Q129*H129</f>
        <v>34.632681599999998</v>
      </c>
      <c r="S129" s="111">
        <v>0</v>
      </c>
      <c r="T129" s="112">
        <f>S129*H129</f>
        <v>0</v>
      </c>
      <c r="AR129" s="14" t="s">
        <v>80</v>
      </c>
      <c r="AT129" s="14" t="s">
        <v>79</v>
      </c>
      <c r="AU129" s="14" t="s">
        <v>42</v>
      </c>
      <c r="AY129" s="14" t="s">
        <v>77</v>
      </c>
      <c r="BE129" s="113">
        <f>IF(N129="základní",J129,0)</f>
        <v>0</v>
      </c>
      <c r="BF129" s="113">
        <f>IF(N129="snížená",J129,0)</f>
        <v>0</v>
      </c>
      <c r="BG129" s="113">
        <f>IF(N129="zákl. přenesená",J129,0)</f>
        <v>0</v>
      </c>
      <c r="BH129" s="113">
        <f>IF(N129="sníž. přenesená",J129,0)</f>
        <v>0</v>
      </c>
      <c r="BI129" s="113">
        <f>IF(N129="nulová",J129,0)</f>
        <v>0</v>
      </c>
      <c r="BJ129" s="14" t="s">
        <v>41</v>
      </c>
      <c r="BK129" s="113">
        <f>ROUND(I129*H129,2)</f>
        <v>0</v>
      </c>
      <c r="BL129" s="14" t="s">
        <v>80</v>
      </c>
      <c r="BM129" s="14" t="s">
        <v>169</v>
      </c>
    </row>
    <row r="130" spans="2:65" s="1" customFormat="1" ht="40.5" x14ac:dyDescent="0.3">
      <c r="B130" s="25"/>
      <c r="D130" s="114" t="s">
        <v>119</v>
      </c>
      <c r="F130" s="139" t="s">
        <v>170</v>
      </c>
      <c r="L130" s="25"/>
      <c r="M130" s="140"/>
      <c r="N130" s="26"/>
      <c r="O130" s="26"/>
      <c r="P130" s="26"/>
      <c r="Q130" s="26"/>
      <c r="R130" s="26"/>
      <c r="S130" s="26"/>
      <c r="T130" s="39"/>
      <c r="AT130" s="14" t="s">
        <v>119</v>
      </c>
      <c r="AU130" s="14" t="s">
        <v>42</v>
      </c>
    </row>
    <row r="131" spans="2:65" s="7" customFormat="1" x14ac:dyDescent="0.3">
      <c r="B131" s="115"/>
      <c r="D131" s="114" t="s">
        <v>99</v>
      </c>
      <c r="E131" s="116" t="s">
        <v>1</v>
      </c>
      <c r="F131" s="117" t="s">
        <v>171</v>
      </c>
      <c r="H131" s="118">
        <v>15.311999999999999</v>
      </c>
      <c r="L131" s="115"/>
      <c r="M131" s="119"/>
      <c r="N131" s="120"/>
      <c r="O131" s="120"/>
      <c r="P131" s="120"/>
      <c r="Q131" s="120"/>
      <c r="R131" s="120"/>
      <c r="S131" s="120"/>
      <c r="T131" s="121"/>
      <c r="AT131" s="116" t="s">
        <v>99</v>
      </c>
      <c r="AU131" s="116" t="s">
        <v>42</v>
      </c>
      <c r="AV131" s="7" t="s">
        <v>42</v>
      </c>
      <c r="AW131" s="7" t="s">
        <v>21</v>
      </c>
      <c r="AX131" s="7" t="s">
        <v>39</v>
      </c>
      <c r="AY131" s="116" t="s">
        <v>77</v>
      </c>
    </row>
    <row r="132" spans="2:65" s="8" customFormat="1" x14ac:dyDescent="0.3">
      <c r="B132" s="122"/>
      <c r="D132" s="114" t="s">
        <v>99</v>
      </c>
      <c r="E132" s="123" t="s">
        <v>1</v>
      </c>
      <c r="F132" s="124" t="s">
        <v>100</v>
      </c>
      <c r="H132" s="125">
        <v>15.311999999999999</v>
      </c>
      <c r="L132" s="122"/>
      <c r="M132" s="126"/>
      <c r="N132" s="127"/>
      <c r="O132" s="127"/>
      <c r="P132" s="127"/>
      <c r="Q132" s="127"/>
      <c r="R132" s="127"/>
      <c r="S132" s="127"/>
      <c r="T132" s="128"/>
      <c r="AT132" s="123" t="s">
        <v>99</v>
      </c>
      <c r="AU132" s="123" t="s">
        <v>42</v>
      </c>
      <c r="AV132" s="8" t="s">
        <v>82</v>
      </c>
      <c r="AW132" s="8" t="s">
        <v>21</v>
      </c>
      <c r="AX132" s="8" t="s">
        <v>39</v>
      </c>
      <c r="AY132" s="123" t="s">
        <v>77</v>
      </c>
    </row>
    <row r="133" spans="2:65" s="9" customFormat="1" x14ac:dyDescent="0.3">
      <c r="B133" s="129"/>
      <c r="D133" s="114" t="s">
        <v>99</v>
      </c>
      <c r="E133" s="130" t="s">
        <v>1</v>
      </c>
      <c r="F133" s="131" t="s">
        <v>101</v>
      </c>
      <c r="H133" s="132">
        <v>15.311999999999999</v>
      </c>
      <c r="L133" s="129"/>
      <c r="M133" s="133"/>
      <c r="N133" s="134"/>
      <c r="O133" s="134"/>
      <c r="P133" s="134"/>
      <c r="Q133" s="134"/>
      <c r="R133" s="134"/>
      <c r="S133" s="134"/>
      <c r="T133" s="135"/>
      <c r="AT133" s="130" t="s">
        <v>99</v>
      </c>
      <c r="AU133" s="130" t="s">
        <v>42</v>
      </c>
      <c r="AV133" s="9" t="s">
        <v>80</v>
      </c>
      <c r="AW133" s="9" t="s">
        <v>21</v>
      </c>
      <c r="AX133" s="9" t="s">
        <v>41</v>
      </c>
      <c r="AY133" s="130" t="s">
        <v>77</v>
      </c>
    </row>
    <row r="134" spans="2:65" s="1" customFormat="1" ht="16.5" customHeight="1" x14ac:dyDescent="0.3">
      <c r="B134" s="102"/>
      <c r="C134" s="141" t="s">
        <v>91</v>
      </c>
      <c r="D134" s="141" t="s">
        <v>81</v>
      </c>
      <c r="E134" s="142" t="s">
        <v>172</v>
      </c>
      <c r="F134" s="143" t="s">
        <v>173</v>
      </c>
      <c r="G134" s="144" t="s">
        <v>174</v>
      </c>
      <c r="H134" s="145">
        <v>2800</v>
      </c>
      <c r="I134" s="146"/>
      <c r="J134" s="146">
        <f>ROUND(I134*H134,2)</f>
        <v>0</v>
      </c>
      <c r="K134" s="143" t="s">
        <v>117</v>
      </c>
      <c r="L134" s="147"/>
      <c r="M134" s="148" t="s">
        <v>1</v>
      </c>
      <c r="N134" s="149" t="s">
        <v>28</v>
      </c>
      <c r="O134" s="111">
        <v>0</v>
      </c>
      <c r="P134" s="111">
        <f>O134*H134</f>
        <v>0</v>
      </c>
      <c r="Q134" s="111">
        <v>5.4999999999999997E-3</v>
      </c>
      <c r="R134" s="111">
        <f>Q134*H134</f>
        <v>15.399999999999999</v>
      </c>
      <c r="S134" s="111">
        <v>0</v>
      </c>
      <c r="T134" s="112">
        <f>S134*H134</f>
        <v>0</v>
      </c>
      <c r="AR134" s="14" t="s">
        <v>86</v>
      </c>
      <c r="AT134" s="14" t="s">
        <v>81</v>
      </c>
      <c r="AU134" s="14" t="s">
        <v>42</v>
      </c>
      <c r="AY134" s="14" t="s">
        <v>77</v>
      </c>
      <c r="BE134" s="113">
        <f>IF(N134="základní",J134,0)</f>
        <v>0</v>
      </c>
      <c r="BF134" s="113">
        <f>IF(N134="snížená",J134,0)</f>
        <v>0</v>
      </c>
      <c r="BG134" s="113">
        <f>IF(N134="zákl. přenesená",J134,0)</f>
        <v>0</v>
      </c>
      <c r="BH134" s="113">
        <f>IF(N134="sníž. přenesená",J134,0)</f>
        <v>0</v>
      </c>
      <c r="BI134" s="113">
        <f>IF(N134="nulová",J134,0)</f>
        <v>0</v>
      </c>
      <c r="BJ134" s="14" t="s">
        <v>41</v>
      </c>
      <c r="BK134" s="113">
        <f>ROUND(I134*H134,2)</f>
        <v>0</v>
      </c>
      <c r="BL134" s="14" t="s">
        <v>80</v>
      </c>
      <c r="BM134" s="14" t="s">
        <v>175</v>
      </c>
    </row>
    <row r="135" spans="2:65" s="1" customFormat="1" ht="25.5" customHeight="1" x14ac:dyDescent="0.3">
      <c r="B135" s="102"/>
      <c r="C135" s="103" t="s">
        <v>92</v>
      </c>
      <c r="D135" s="103" t="s">
        <v>79</v>
      </c>
      <c r="E135" s="104" t="s">
        <v>176</v>
      </c>
      <c r="F135" s="105" t="s">
        <v>177</v>
      </c>
      <c r="G135" s="106" t="s">
        <v>124</v>
      </c>
      <c r="H135" s="107">
        <v>16.600000000000001</v>
      </c>
      <c r="I135" s="108"/>
      <c r="J135" s="108">
        <f>ROUND(I135*H135,2)</f>
        <v>0</v>
      </c>
      <c r="K135" s="105" t="s">
        <v>117</v>
      </c>
      <c r="L135" s="25"/>
      <c r="M135" s="109" t="s">
        <v>1</v>
      </c>
      <c r="N135" s="110" t="s">
        <v>28</v>
      </c>
      <c r="O135" s="111">
        <v>7.8010000000000002</v>
      </c>
      <c r="P135" s="111">
        <f>O135*H135</f>
        <v>129.4966</v>
      </c>
      <c r="Q135" s="111">
        <v>0</v>
      </c>
      <c r="R135" s="111">
        <f>Q135*H135</f>
        <v>0</v>
      </c>
      <c r="S135" s="111">
        <v>2.2000000000000002</v>
      </c>
      <c r="T135" s="112">
        <f>S135*H135</f>
        <v>36.520000000000003</v>
      </c>
      <c r="AR135" s="14" t="s">
        <v>80</v>
      </c>
      <c r="AT135" s="14" t="s">
        <v>79</v>
      </c>
      <c r="AU135" s="14" t="s">
        <v>42</v>
      </c>
      <c r="AY135" s="14" t="s">
        <v>77</v>
      </c>
      <c r="BE135" s="113">
        <f>IF(N135="základní",J135,0)</f>
        <v>0</v>
      </c>
      <c r="BF135" s="113">
        <f>IF(N135="snížená",J135,0)</f>
        <v>0</v>
      </c>
      <c r="BG135" s="113">
        <f>IF(N135="zákl. přenesená",J135,0)</f>
        <v>0</v>
      </c>
      <c r="BH135" s="113">
        <f>IF(N135="sníž. přenesená",J135,0)</f>
        <v>0</v>
      </c>
      <c r="BI135" s="113">
        <f>IF(N135="nulová",J135,0)</f>
        <v>0</v>
      </c>
      <c r="BJ135" s="14" t="s">
        <v>41</v>
      </c>
      <c r="BK135" s="113">
        <f>ROUND(I135*H135,2)</f>
        <v>0</v>
      </c>
      <c r="BL135" s="14" t="s">
        <v>80</v>
      </c>
      <c r="BM135" s="14" t="s">
        <v>178</v>
      </c>
    </row>
    <row r="136" spans="2:65" s="7" customFormat="1" x14ac:dyDescent="0.3">
      <c r="B136" s="115"/>
      <c r="D136" s="114" t="s">
        <v>99</v>
      </c>
      <c r="E136" s="116" t="s">
        <v>1</v>
      </c>
      <c r="F136" s="117" t="s">
        <v>179</v>
      </c>
      <c r="H136" s="118">
        <v>16.600000000000001</v>
      </c>
      <c r="L136" s="115"/>
      <c r="M136" s="119"/>
      <c r="N136" s="120"/>
      <c r="O136" s="120"/>
      <c r="P136" s="120"/>
      <c r="Q136" s="120"/>
      <c r="R136" s="120"/>
      <c r="S136" s="120"/>
      <c r="T136" s="121"/>
      <c r="AT136" s="116" t="s">
        <v>99</v>
      </c>
      <c r="AU136" s="116" t="s">
        <v>42</v>
      </c>
      <c r="AV136" s="7" t="s">
        <v>42</v>
      </c>
      <c r="AW136" s="7" t="s">
        <v>21</v>
      </c>
      <c r="AX136" s="7" t="s">
        <v>39</v>
      </c>
      <c r="AY136" s="116" t="s">
        <v>77</v>
      </c>
    </row>
    <row r="137" spans="2:65" s="8" customFormat="1" x14ac:dyDescent="0.3">
      <c r="B137" s="122"/>
      <c r="D137" s="114" t="s">
        <v>99</v>
      </c>
      <c r="E137" s="123" t="s">
        <v>1</v>
      </c>
      <c r="F137" s="124" t="s">
        <v>100</v>
      </c>
      <c r="H137" s="125">
        <v>16.600000000000001</v>
      </c>
      <c r="L137" s="122"/>
      <c r="M137" s="126"/>
      <c r="N137" s="127"/>
      <c r="O137" s="127"/>
      <c r="P137" s="127"/>
      <c r="Q137" s="127"/>
      <c r="R137" s="127"/>
      <c r="S137" s="127"/>
      <c r="T137" s="128"/>
      <c r="AT137" s="123" t="s">
        <v>99</v>
      </c>
      <c r="AU137" s="123" t="s">
        <v>42</v>
      </c>
      <c r="AV137" s="8" t="s">
        <v>82</v>
      </c>
      <c r="AW137" s="8" t="s">
        <v>21</v>
      </c>
      <c r="AX137" s="8" t="s">
        <v>39</v>
      </c>
      <c r="AY137" s="123" t="s">
        <v>77</v>
      </c>
    </row>
    <row r="138" spans="2:65" s="9" customFormat="1" x14ac:dyDescent="0.3">
      <c r="B138" s="129"/>
      <c r="D138" s="114" t="s">
        <v>99</v>
      </c>
      <c r="E138" s="130" t="s">
        <v>1</v>
      </c>
      <c r="F138" s="131" t="s">
        <v>101</v>
      </c>
      <c r="H138" s="132">
        <v>16.600000000000001</v>
      </c>
      <c r="L138" s="129"/>
      <c r="M138" s="133"/>
      <c r="N138" s="134"/>
      <c r="O138" s="134"/>
      <c r="P138" s="134"/>
      <c r="Q138" s="134"/>
      <c r="R138" s="134"/>
      <c r="S138" s="134"/>
      <c r="T138" s="135"/>
      <c r="AT138" s="130" t="s">
        <v>99</v>
      </c>
      <c r="AU138" s="130" t="s">
        <v>42</v>
      </c>
      <c r="AV138" s="9" t="s">
        <v>80</v>
      </c>
      <c r="AW138" s="9" t="s">
        <v>21</v>
      </c>
      <c r="AX138" s="9" t="s">
        <v>41</v>
      </c>
      <c r="AY138" s="130" t="s">
        <v>77</v>
      </c>
    </row>
    <row r="139" spans="2:65" s="6" customFormat="1" ht="29.85" customHeight="1" x14ac:dyDescent="0.3">
      <c r="B139" s="90"/>
      <c r="D139" s="91" t="s">
        <v>38</v>
      </c>
      <c r="E139" s="100" t="s">
        <v>80</v>
      </c>
      <c r="F139" s="100" t="s">
        <v>180</v>
      </c>
      <c r="J139" s="101">
        <f>BK139</f>
        <v>0</v>
      </c>
      <c r="L139" s="90"/>
      <c r="M139" s="94"/>
      <c r="N139" s="95"/>
      <c r="O139" s="95"/>
      <c r="P139" s="96">
        <f>SUM(P140:P145)</f>
        <v>24.3</v>
      </c>
      <c r="Q139" s="95"/>
      <c r="R139" s="96">
        <f>SUM(R140:R145)</f>
        <v>5.33</v>
      </c>
      <c r="S139" s="95"/>
      <c r="T139" s="97">
        <f>SUM(T140:T145)</f>
        <v>0</v>
      </c>
      <c r="AR139" s="91" t="s">
        <v>41</v>
      </c>
      <c r="AT139" s="98" t="s">
        <v>38</v>
      </c>
      <c r="AU139" s="98" t="s">
        <v>41</v>
      </c>
      <c r="AY139" s="91" t="s">
        <v>77</v>
      </c>
      <c r="BK139" s="99">
        <f>SUM(BK140:BK145)</f>
        <v>0</v>
      </c>
    </row>
    <row r="140" spans="2:65" s="1" customFormat="1" ht="25.5" customHeight="1" x14ac:dyDescent="0.3">
      <c r="B140" s="102"/>
      <c r="C140" s="103" t="s">
        <v>93</v>
      </c>
      <c r="D140" s="103" t="s">
        <v>79</v>
      </c>
      <c r="E140" s="104" t="s">
        <v>181</v>
      </c>
      <c r="F140" s="105" t="s">
        <v>182</v>
      </c>
      <c r="G140" s="106" t="s">
        <v>174</v>
      </c>
      <c r="H140" s="107">
        <v>10</v>
      </c>
      <c r="I140" s="108"/>
      <c r="J140" s="108">
        <f>ROUND(I140*H140,2)</f>
        <v>0</v>
      </c>
      <c r="K140" s="105" t="s">
        <v>117</v>
      </c>
      <c r="L140" s="25"/>
      <c r="M140" s="109" t="s">
        <v>1</v>
      </c>
      <c r="N140" s="110" t="s">
        <v>28</v>
      </c>
      <c r="O140" s="111">
        <v>2.4300000000000002</v>
      </c>
      <c r="P140" s="111">
        <f>O140*H140</f>
        <v>24.3</v>
      </c>
      <c r="Q140" s="111">
        <v>0</v>
      </c>
      <c r="R140" s="111">
        <f>Q140*H140</f>
        <v>0</v>
      </c>
      <c r="S140" s="111">
        <v>0</v>
      </c>
      <c r="T140" s="112">
        <f>S140*H140</f>
        <v>0</v>
      </c>
      <c r="AR140" s="14" t="s">
        <v>80</v>
      </c>
      <c r="AT140" s="14" t="s">
        <v>79</v>
      </c>
      <c r="AU140" s="14" t="s">
        <v>42</v>
      </c>
      <c r="AY140" s="14" t="s">
        <v>77</v>
      </c>
      <c r="BE140" s="113">
        <f>IF(N140="základní",J140,0)</f>
        <v>0</v>
      </c>
      <c r="BF140" s="113">
        <f>IF(N140="snížená",J140,0)</f>
        <v>0</v>
      </c>
      <c r="BG140" s="113">
        <f>IF(N140="zákl. přenesená",J140,0)</f>
        <v>0</v>
      </c>
      <c r="BH140" s="113">
        <f>IF(N140="sníž. přenesená",J140,0)</f>
        <v>0</v>
      </c>
      <c r="BI140" s="113">
        <f>IF(N140="nulová",J140,0)</f>
        <v>0</v>
      </c>
      <c r="BJ140" s="14" t="s">
        <v>41</v>
      </c>
      <c r="BK140" s="113">
        <f>ROUND(I140*H140,2)</f>
        <v>0</v>
      </c>
      <c r="BL140" s="14" t="s">
        <v>80</v>
      </c>
      <c r="BM140" s="14" t="s">
        <v>183</v>
      </c>
    </row>
    <row r="141" spans="2:65" s="1" customFormat="1" ht="54" x14ac:dyDescent="0.3">
      <c r="B141" s="25"/>
      <c r="D141" s="114" t="s">
        <v>119</v>
      </c>
      <c r="F141" s="139" t="s">
        <v>184</v>
      </c>
      <c r="L141" s="25"/>
      <c r="M141" s="140"/>
      <c r="N141" s="26"/>
      <c r="O141" s="26"/>
      <c r="P141" s="26"/>
      <c r="Q141" s="26"/>
      <c r="R141" s="26"/>
      <c r="S141" s="26"/>
      <c r="T141" s="39"/>
      <c r="AT141" s="14" t="s">
        <v>119</v>
      </c>
      <c r="AU141" s="14" t="s">
        <v>42</v>
      </c>
    </row>
    <row r="142" spans="2:65" s="1" customFormat="1" ht="16.5" customHeight="1" x14ac:dyDescent="0.3">
      <c r="B142" s="102"/>
      <c r="C142" s="141" t="s">
        <v>5</v>
      </c>
      <c r="D142" s="141" t="s">
        <v>81</v>
      </c>
      <c r="E142" s="142" t="s">
        <v>185</v>
      </c>
      <c r="F142" s="143" t="s">
        <v>186</v>
      </c>
      <c r="G142" s="144" t="s">
        <v>174</v>
      </c>
      <c r="H142" s="145">
        <v>10</v>
      </c>
      <c r="I142" s="146"/>
      <c r="J142" s="146">
        <f>ROUND(I142*H142,2)</f>
        <v>0</v>
      </c>
      <c r="K142" s="143" t="s">
        <v>117</v>
      </c>
      <c r="L142" s="147"/>
      <c r="M142" s="148" t="s">
        <v>1</v>
      </c>
      <c r="N142" s="149" t="s">
        <v>28</v>
      </c>
      <c r="O142" s="111">
        <v>0</v>
      </c>
      <c r="P142" s="111">
        <f>O142*H142</f>
        <v>0</v>
      </c>
      <c r="Q142" s="111">
        <v>0.44900000000000001</v>
      </c>
      <c r="R142" s="111">
        <f>Q142*H142</f>
        <v>4.49</v>
      </c>
      <c r="S142" s="111">
        <v>0</v>
      </c>
      <c r="T142" s="112">
        <f>S142*H142</f>
        <v>0</v>
      </c>
      <c r="AR142" s="14" t="s">
        <v>86</v>
      </c>
      <c r="AT142" s="14" t="s">
        <v>81</v>
      </c>
      <c r="AU142" s="14" t="s">
        <v>42</v>
      </c>
      <c r="AY142" s="14" t="s">
        <v>77</v>
      </c>
      <c r="BE142" s="113">
        <f>IF(N142="základní",J142,0)</f>
        <v>0</v>
      </c>
      <c r="BF142" s="113">
        <f>IF(N142="snížená",J142,0)</f>
        <v>0</v>
      </c>
      <c r="BG142" s="113">
        <f>IF(N142="zákl. přenesená",J142,0)</f>
        <v>0</v>
      </c>
      <c r="BH142" s="113">
        <f>IF(N142="sníž. přenesená",J142,0)</f>
        <v>0</v>
      </c>
      <c r="BI142" s="113">
        <f>IF(N142="nulová",J142,0)</f>
        <v>0</v>
      </c>
      <c r="BJ142" s="14" t="s">
        <v>41</v>
      </c>
      <c r="BK142" s="113">
        <f>ROUND(I142*H142,2)</f>
        <v>0</v>
      </c>
      <c r="BL142" s="14" t="s">
        <v>80</v>
      </c>
      <c r="BM142" s="14" t="s">
        <v>187</v>
      </c>
    </row>
    <row r="143" spans="2:65" s="1" customFormat="1" ht="16.5" customHeight="1" x14ac:dyDescent="0.3">
      <c r="B143" s="102"/>
      <c r="C143" s="141" t="s">
        <v>95</v>
      </c>
      <c r="D143" s="141" t="s">
        <v>81</v>
      </c>
      <c r="E143" s="142" t="s">
        <v>188</v>
      </c>
      <c r="F143" s="143" t="s">
        <v>189</v>
      </c>
      <c r="G143" s="144" t="s">
        <v>174</v>
      </c>
      <c r="H143" s="145">
        <v>10</v>
      </c>
      <c r="I143" s="146"/>
      <c r="J143" s="146">
        <f>ROUND(I143*H143,2)</f>
        <v>0</v>
      </c>
      <c r="K143" s="143" t="s">
        <v>117</v>
      </c>
      <c r="L143" s="147"/>
      <c r="M143" s="148" t="s">
        <v>1</v>
      </c>
      <c r="N143" s="149" t="s">
        <v>28</v>
      </c>
      <c r="O143" s="111">
        <v>0</v>
      </c>
      <c r="P143" s="111">
        <f>O143*H143</f>
        <v>0</v>
      </c>
      <c r="Q143" s="111">
        <v>3.3000000000000002E-2</v>
      </c>
      <c r="R143" s="111">
        <f>Q143*H143</f>
        <v>0.33</v>
      </c>
      <c r="S143" s="111">
        <v>0</v>
      </c>
      <c r="T143" s="112">
        <f>S143*H143</f>
        <v>0</v>
      </c>
      <c r="AR143" s="14" t="s">
        <v>86</v>
      </c>
      <c r="AT143" s="14" t="s">
        <v>81</v>
      </c>
      <c r="AU143" s="14" t="s">
        <v>42</v>
      </c>
      <c r="AY143" s="14" t="s">
        <v>77</v>
      </c>
      <c r="BE143" s="113">
        <f>IF(N143="základní",J143,0)</f>
        <v>0</v>
      </c>
      <c r="BF143" s="113">
        <f>IF(N143="snížená",J143,0)</f>
        <v>0</v>
      </c>
      <c r="BG143" s="113">
        <f>IF(N143="zákl. přenesená",J143,0)</f>
        <v>0</v>
      </c>
      <c r="BH143" s="113">
        <f>IF(N143="sníž. přenesená",J143,0)</f>
        <v>0</v>
      </c>
      <c r="BI143" s="113">
        <f>IF(N143="nulová",J143,0)</f>
        <v>0</v>
      </c>
      <c r="BJ143" s="14" t="s">
        <v>41</v>
      </c>
      <c r="BK143" s="113">
        <f>ROUND(I143*H143,2)</f>
        <v>0</v>
      </c>
      <c r="BL143" s="14" t="s">
        <v>80</v>
      </c>
      <c r="BM143" s="14" t="s">
        <v>190</v>
      </c>
    </row>
    <row r="144" spans="2:65" s="1" customFormat="1" ht="16.5" customHeight="1" x14ac:dyDescent="0.3">
      <c r="B144" s="102"/>
      <c r="C144" s="141" t="s">
        <v>96</v>
      </c>
      <c r="D144" s="141" t="s">
        <v>81</v>
      </c>
      <c r="E144" s="142" t="s">
        <v>191</v>
      </c>
      <c r="F144" s="143" t="s">
        <v>192</v>
      </c>
      <c r="G144" s="144" t="s">
        <v>174</v>
      </c>
      <c r="H144" s="145">
        <v>10</v>
      </c>
      <c r="I144" s="146"/>
      <c r="J144" s="146">
        <f>ROUND(I144*H144,2)</f>
        <v>0</v>
      </c>
      <c r="K144" s="143" t="s">
        <v>117</v>
      </c>
      <c r="L144" s="147"/>
      <c r="M144" s="148" t="s">
        <v>1</v>
      </c>
      <c r="N144" s="149" t="s">
        <v>28</v>
      </c>
      <c r="O144" s="111">
        <v>0</v>
      </c>
      <c r="P144" s="111">
        <f>O144*H144</f>
        <v>0</v>
      </c>
      <c r="Q144" s="111">
        <v>5.0999999999999997E-2</v>
      </c>
      <c r="R144" s="111">
        <f>Q144*H144</f>
        <v>0.51</v>
      </c>
      <c r="S144" s="111">
        <v>0</v>
      </c>
      <c r="T144" s="112">
        <f>S144*H144</f>
        <v>0</v>
      </c>
      <c r="AR144" s="14" t="s">
        <v>86</v>
      </c>
      <c r="AT144" s="14" t="s">
        <v>81</v>
      </c>
      <c r="AU144" s="14" t="s">
        <v>42</v>
      </c>
      <c r="AY144" s="14" t="s">
        <v>77</v>
      </c>
      <c r="BE144" s="113">
        <f>IF(N144="základní",J144,0)</f>
        <v>0</v>
      </c>
      <c r="BF144" s="113">
        <f>IF(N144="snížená",J144,0)</f>
        <v>0</v>
      </c>
      <c r="BG144" s="113">
        <f>IF(N144="zákl. přenesená",J144,0)</f>
        <v>0</v>
      </c>
      <c r="BH144" s="113">
        <f>IF(N144="sníž. přenesená",J144,0)</f>
        <v>0</v>
      </c>
      <c r="BI144" s="113">
        <f>IF(N144="nulová",J144,0)</f>
        <v>0</v>
      </c>
      <c r="BJ144" s="14" t="s">
        <v>41</v>
      </c>
      <c r="BK144" s="113">
        <f>ROUND(I144*H144,2)</f>
        <v>0</v>
      </c>
      <c r="BL144" s="14" t="s">
        <v>80</v>
      </c>
      <c r="BM144" s="14" t="s">
        <v>193</v>
      </c>
    </row>
    <row r="145" spans="2:65" s="1" customFormat="1" ht="16.5" customHeight="1" x14ac:dyDescent="0.3">
      <c r="B145" s="102"/>
      <c r="C145" s="141" t="s">
        <v>97</v>
      </c>
      <c r="D145" s="141" t="s">
        <v>81</v>
      </c>
      <c r="E145" s="142" t="s">
        <v>194</v>
      </c>
      <c r="F145" s="143" t="s">
        <v>195</v>
      </c>
      <c r="G145" s="144" t="s">
        <v>174</v>
      </c>
      <c r="H145" s="145">
        <v>10</v>
      </c>
      <c r="I145" s="146"/>
      <c r="J145" s="146">
        <f>ROUND(I145*H145,2)</f>
        <v>0</v>
      </c>
      <c r="K145" s="143" t="s">
        <v>1</v>
      </c>
      <c r="L145" s="147"/>
      <c r="M145" s="148" t="s">
        <v>1</v>
      </c>
      <c r="N145" s="149" t="s">
        <v>28</v>
      </c>
      <c r="O145" s="111">
        <v>0</v>
      </c>
      <c r="P145" s="111">
        <f>O145*H145</f>
        <v>0</v>
      </c>
      <c r="Q145" s="111">
        <v>0</v>
      </c>
      <c r="R145" s="111">
        <f>Q145*H145</f>
        <v>0</v>
      </c>
      <c r="S145" s="111">
        <v>0</v>
      </c>
      <c r="T145" s="112">
        <f>S145*H145</f>
        <v>0</v>
      </c>
      <c r="AR145" s="14" t="s">
        <v>86</v>
      </c>
      <c r="AT145" s="14" t="s">
        <v>81</v>
      </c>
      <c r="AU145" s="14" t="s">
        <v>42</v>
      </c>
      <c r="AY145" s="14" t="s">
        <v>77</v>
      </c>
      <c r="BE145" s="113">
        <f>IF(N145="základní",J145,0)</f>
        <v>0</v>
      </c>
      <c r="BF145" s="113">
        <f>IF(N145="snížená",J145,0)</f>
        <v>0</v>
      </c>
      <c r="BG145" s="113">
        <f>IF(N145="zákl. přenesená",J145,0)</f>
        <v>0</v>
      </c>
      <c r="BH145" s="113">
        <f>IF(N145="sníž. přenesená",J145,0)</f>
        <v>0</v>
      </c>
      <c r="BI145" s="113">
        <f>IF(N145="nulová",J145,0)</f>
        <v>0</v>
      </c>
      <c r="BJ145" s="14" t="s">
        <v>41</v>
      </c>
      <c r="BK145" s="113">
        <f>ROUND(I145*H145,2)</f>
        <v>0</v>
      </c>
      <c r="BL145" s="14" t="s">
        <v>80</v>
      </c>
      <c r="BM145" s="14" t="s">
        <v>196</v>
      </c>
    </row>
    <row r="146" spans="2:65" s="6" customFormat="1" ht="29.85" customHeight="1" x14ac:dyDescent="0.3">
      <c r="B146" s="90"/>
      <c r="D146" s="91" t="s">
        <v>38</v>
      </c>
      <c r="E146" s="100" t="s">
        <v>83</v>
      </c>
      <c r="F146" s="100" t="s">
        <v>88</v>
      </c>
      <c r="J146" s="101">
        <f>BK146</f>
        <v>0</v>
      </c>
      <c r="L146" s="90"/>
      <c r="M146" s="94"/>
      <c r="N146" s="95"/>
      <c r="O146" s="95"/>
      <c r="P146" s="96">
        <f>SUM(P147:P150)</f>
        <v>0.51749999999999996</v>
      </c>
      <c r="Q146" s="95"/>
      <c r="R146" s="96">
        <f>SUM(R147:R150)</f>
        <v>0</v>
      </c>
      <c r="S146" s="95"/>
      <c r="T146" s="97">
        <f>SUM(T147:T150)</f>
        <v>0</v>
      </c>
      <c r="AR146" s="91" t="s">
        <v>41</v>
      </c>
      <c r="AT146" s="98" t="s">
        <v>38</v>
      </c>
      <c r="AU146" s="98" t="s">
        <v>41</v>
      </c>
      <c r="AY146" s="91" t="s">
        <v>77</v>
      </c>
      <c r="BK146" s="99">
        <f>SUM(BK147:BK150)</f>
        <v>0</v>
      </c>
    </row>
    <row r="147" spans="2:65" s="1" customFormat="1" ht="25.5" customHeight="1" x14ac:dyDescent="0.3">
      <c r="B147" s="102"/>
      <c r="C147" s="103" t="s">
        <v>98</v>
      </c>
      <c r="D147" s="103" t="s">
        <v>79</v>
      </c>
      <c r="E147" s="104" t="s">
        <v>197</v>
      </c>
      <c r="F147" s="105" t="s">
        <v>198</v>
      </c>
      <c r="G147" s="106" t="s">
        <v>148</v>
      </c>
      <c r="H147" s="107">
        <v>22.5</v>
      </c>
      <c r="I147" s="108"/>
      <c r="J147" s="108">
        <f>ROUND(I147*H147,2)</f>
        <v>0</v>
      </c>
      <c r="K147" s="105" t="s">
        <v>117</v>
      </c>
      <c r="L147" s="25"/>
      <c r="M147" s="109" t="s">
        <v>1</v>
      </c>
      <c r="N147" s="110" t="s">
        <v>28</v>
      </c>
      <c r="O147" s="111">
        <v>2.3E-2</v>
      </c>
      <c r="P147" s="111">
        <f>O147*H147</f>
        <v>0.51749999999999996</v>
      </c>
      <c r="Q147" s="111">
        <v>0</v>
      </c>
      <c r="R147" s="111">
        <f>Q147*H147</f>
        <v>0</v>
      </c>
      <c r="S147" s="111">
        <v>0</v>
      </c>
      <c r="T147" s="112">
        <f>S147*H147</f>
        <v>0</v>
      </c>
      <c r="AR147" s="14" t="s">
        <v>80</v>
      </c>
      <c r="AT147" s="14" t="s">
        <v>79</v>
      </c>
      <c r="AU147" s="14" t="s">
        <v>42</v>
      </c>
      <c r="AY147" s="14" t="s">
        <v>77</v>
      </c>
      <c r="BE147" s="113">
        <f>IF(N147="základní",J147,0)</f>
        <v>0</v>
      </c>
      <c r="BF147" s="113">
        <f>IF(N147="snížená",J147,0)</f>
        <v>0</v>
      </c>
      <c r="BG147" s="113">
        <f>IF(N147="zákl. přenesená",J147,0)</f>
        <v>0</v>
      </c>
      <c r="BH147" s="113">
        <f>IF(N147="sníž. přenesená",J147,0)</f>
        <v>0</v>
      </c>
      <c r="BI147" s="113">
        <f>IF(N147="nulová",J147,0)</f>
        <v>0</v>
      </c>
      <c r="BJ147" s="14" t="s">
        <v>41</v>
      </c>
      <c r="BK147" s="113">
        <f>ROUND(I147*H147,2)</f>
        <v>0</v>
      </c>
      <c r="BL147" s="14" t="s">
        <v>80</v>
      </c>
      <c r="BM147" s="14" t="s">
        <v>199</v>
      </c>
    </row>
    <row r="148" spans="2:65" s="7" customFormat="1" x14ac:dyDescent="0.3">
      <c r="B148" s="115"/>
      <c r="D148" s="114" t="s">
        <v>99</v>
      </c>
      <c r="E148" s="116" t="s">
        <v>1</v>
      </c>
      <c r="F148" s="117" t="s">
        <v>151</v>
      </c>
      <c r="H148" s="118">
        <v>22.5</v>
      </c>
      <c r="L148" s="115"/>
      <c r="M148" s="119"/>
      <c r="N148" s="120"/>
      <c r="O148" s="120"/>
      <c r="P148" s="120"/>
      <c r="Q148" s="120"/>
      <c r="R148" s="120"/>
      <c r="S148" s="120"/>
      <c r="T148" s="121"/>
      <c r="AT148" s="116" t="s">
        <v>99</v>
      </c>
      <c r="AU148" s="116" t="s">
        <v>42</v>
      </c>
      <c r="AV148" s="7" t="s">
        <v>42</v>
      </c>
      <c r="AW148" s="7" t="s">
        <v>21</v>
      </c>
      <c r="AX148" s="7" t="s">
        <v>39</v>
      </c>
      <c r="AY148" s="116" t="s">
        <v>77</v>
      </c>
    </row>
    <row r="149" spans="2:65" s="8" customFormat="1" x14ac:dyDescent="0.3">
      <c r="B149" s="122"/>
      <c r="D149" s="114" t="s">
        <v>99</v>
      </c>
      <c r="E149" s="123" t="s">
        <v>1</v>
      </c>
      <c r="F149" s="124" t="s">
        <v>100</v>
      </c>
      <c r="H149" s="125">
        <v>22.5</v>
      </c>
      <c r="L149" s="122"/>
      <c r="M149" s="126"/>
      <c r="N149" s="127"/>
      <c r="O149" s="127"/>
      <c r="P149" s="127"/>
      <c r="Q149" s="127"/>
      <c r="R149" s="127"/>
      <c r="S149" s="127"/>
      <c r="T149" s="128"/>
      <c r="AT149" s="123" t="s">
        <v>99</v>
      </c>
      <c r="AU149" s="123" t="s">
        <v>42</v>
      </c>
      <c r="AV149" s="8" t="s">
        <v>82</v>
      </c>
      <c r="AW149" s="8" t="s">
        <v>21</v>
      </c>
      <c r="AX149" s="8" t="s">
        <v>39</v>
      </c>
      <c r="AY149" s="123" t="s">
        <v>77</v>
      </c>
    </row>
    <row r="150" spans="2:65" s="9" customFormat="1" x14ac:dyDescent="0.3">
      <c r="B150" s="129"/>
      <c r="D150" s="114" t="s">
        <v>99</v>
      </c>
      <c r="E150" s="130" t="s">
        <v>1</v>
      </c>
      <c r="F150" s="131" t="s">
        <v>101</v>
      </c>
      <c r="H150" s="132">
        <v>22.5</v>
      </c>
      <c r="L150" s="129"/>
      <c r="M150" s="133"/>
      <c r="N150" s="134"/>
      <c r="O150" s="134"/>
      <c r="P150" s="134"/>
      <c r="Q150" s="134"/>
      <c r="R150" s="134"/>
      <c r="S150" s="134"/>
      <c r="T150" s="135"/>
      <c r="AT150" s="130" t="s">
        <v>99</v>
      </c>
      <c r="AU150" s="130" t="s">
        <v>42</v>
      </c>
      <c r="AV150" s="9" t="s">
        <v>80</v>
      </c>
      <c r="AW150" s="9" t="s">
        <v>21</v>
      </c>
      <c r="AX150" s="9" t="s">
        <v>41</v>
      </c>
      <c r="AY150" s="130" t="s">
        <v>77</v>
      </c>
    </row>
    <row r="151" spans="2:65" s="6" customFormat="1" ht="29.85" customHeight="1" x14ac:dyDescent="0.3">
      <c r="B151" s="90"/>
      <c r="D151" s="91" t="s">
        <v>38</v>
      </c>
      <c r="E151" s="100" t="s">
        <v>84</v>
      </c>
      <c r="F151" s="100" t="s">
        <v>200</v>
      </c>
      <c r="J151" s="101">
        <f>BK151</f>
        <v>0</v>
      </c>
      <c r="L151" s="90"/>
      <c r="M151" s="94"/>
      <c r="N151" s="95"/>
      <c r="O151" s="95"/>
      <c r="P151" s="96">
        <f>SUM(P152:P156)</f>
        <v>13.833600000000001</v>
      </c>
      <c r="Q151" s="95"/>
      <c r="R151" s="96">
        <f>SUM(R152:R156)</f>
        <v>0.14255999999999999</v>
      </c>
      <c r="S151" s="95"/>
      <c r="T151" s="97">
        <f>SUM(T152:T156)</f>
        <v>0</v>
      </c>
      <c r="AR151" s="91" t="s">
        <v>41</v>
      </c>
      <c r="AT151" s="98" t="s">
        <v>38</v>
      </c>
      <c r="AU151" s="98" t="s">
        <v>41</v>
      </c>
      <c r="AY151" s="91" t="s">
        <v>77</v>
      </c>
      <c r="BK151" s="99">
        <f>SUM(BK152:BK156)</f>
        <v>0</v>
      </c>
    </row>
    <row r="152" spans="2:65" s="1" customFormat="1" ht="16.5" customHeight="1" x14ac:dyDescent="0.3">
      <c r="B152" s="102"/>
      <c r="C152" s="103" t="s">
        <v>102</v>
      </c>
      <c r="D152" s="103" t="s">
        <v>79</v>
      </c>
      <c r="E152" s="104" t="s">
        <v>201</v>
      </c>
      <c r="F152" s="105" t="s">
        <v>202</v>
      </c>
      <c r="G152" s="106" t="s">
        <v>148</v>
      </c>
      <c r="H152" s="107">
        <v>52.8</v>
      </c>
      <c r="I152" s="108"/>
      <c r="J152" s="108">
        <f>ROUND(I152*H152,2)</f>
        <v>0</v>
      </c>
      <c r="K152" s="105" t="s">
        <v>117</v>
      </c>
      <c r="L152" s="25"/>
      <c r="M152" s="109" t="s">
        <v>1</v>
      </c>
      <c r="N152" s="110" t="s">
        <v>28</v>
      </c>
      <c r="O152" s="111">
        <v>0.26200000000000001</v>
      </c>
      <c r="P152" s="111">
        <f>O152*H152</f>
        <v>13.833600000000001</v>
      </c>
      <c r="Q152" s="111">
        <v>2.7000000000000001E-3</v>
      </c>
      <c r="R152" s="111">
        <f>Q152*H152</f>
        <v>0.14255999999999999</v>
      </c>
      <c r="S152" s="111">
        <v>0</v>
      </c>
      <c r="T152" s="112">
        <f>S152*H152</f>
        <v>0</v>
      </c>
      <c r="AR152" s="14" t="s">
        <v>80</v>
      </c>
      <c r="AT152" s="14" t="s">
        <v>79</v>
      </c>
      <c r="AU152" s="14" t="s">
        <v>42</v>
      </c>
      <c r="AY152" s="14" t="s">
        <v>77</v>
      </c>
      <c r="BE152" s="113">
        <f>IF(N152="základní",J152,0)</f>
        <v>0</v>
      </c>
      <c r="BF152" s="113">
        <f>IF(N152="snížená",J152,0)</f>
        <v>0</v>
      </c>
      <c r="BG152" s="113">
        <f>IF(N152="zákl. přenesená",J152,0)</f>
        <v>0</v>
      </c>
      <c r="BH152" s="113">
        <f>IF(N152="sníž. přenesená",J152,0)</f>
        <v>0</v>
      </c>
      <c r="BI152" s="113">
        <f>IF(N152="nulová",J152,0)</f>
        <v>0</v>
      </c>
      <c r="BJ152" s="14" t="s">
        <v>41</v>
      </c>
      <c r="BK152" s="113">
        <f>ROUND(I152*H152,2)</f>
        <v>0</v>
      </c>
      <c r="BL152" s="14" t="s">
        <v>80</v>
      </c>
      <c r="BM152" s="14" t="s">
        <v>203</v>
      </c>
    </row>
    <row r="153" spans="2:65" s="1" customFormat="1" ht="40.5" x14ac:dyDescent="0.3">
      <c r="B153" s="25"/>
      <c r="D153" s="114" t="s">
        <v>119</v>
      </c>
      <c r="F153" s="139" t="s">
        <v>204</v>
      </c>
      <c r="L153" s="25"/>
      <c r="M153" s="140"/>
      <c r="N153" s="26"/>
      <c r="O153" s="26"/>
      <c r="P153" s="26"/>
      <c r="Q153" s="26"/>
      <c r="R153" s="26"/>
      <c r="S153" s="26"/>
      <c r="T153" s="39"/>
      <c r="AT153" s="14" t="s">
        <v>119</v>
      </c>
      <c r="AU153" s="14" t="s">
        <v>42</v>
      </c>
    </row>
    <row r="154" spans="2:65" s="7" customFormat="1" x14ac:dyDescent="0.3">
      <c r="B154" s="115"/>
      <c r="D154" s="114" t="s">
        <v>99</v>
      </c>
      <c r="E154" s="116" t="s">
        <v>1</v>
      </c>
      <c r="F154" s="117" t="s">
        <v>205</v>
      </c>
      <c r="H154" s="118">
        <v>52.8</v>
      </c>
      <c r="L154" s="115"/>
      <c r="M154" s="119"/>
      <c r="N154" s="120"/>
      <c r="O154" s="120"/>
      <c r="P154" s="120"/>
      <c r="Q154" s="120"/>
      <c r="R154" s="120"/>
      <c r="S154" s="120"/>
      <c r="T154" s="121"/>
      <c r="AT154" s="116" t="s">
        <v>99</v>
      </c>
      <c r="AU154" s="116" t="s">
        <v>42</v>
      </c>
      <c r="AV154" s="7" t="s">
        <v>42</v>
      </c>
      <c r="AW154" s="7" t="s">
        <v>21</v>
      </c>
      <c r="AX154" s="7" t="s">
        <v>39</v>
      </c>
      <c r="AY154" s="116" t="s">
        <v>77</v>
      </c>
    </row>
    <row r="155" spans="2:65" s="8" customFormat="1" x14ac:dyDescent="0.3">
      <c r="B155" s="122"/>
      <c r="D155" s="114" t="s">
        <v>99</v>
      </c>
      <c r="E155" s="123" t="s">
        <v>1</v>
      </c>
      <c r="F155" s="124" t="s">
        <v>100</v>
      </c>
      <c r="H155" s="125">
        <v>52.8</v>
      </c>
      <c r="L155" s="122"/>
      <c r="M155" s="126"/>
      <c r="N155" s="127"/>
      <c r="O155" s="127"/>
      <c r="P155" s="127"/>
      <c r="Q155" s="127"/>
      <c r="R155" s="127"/>
      <c r="S155" s="127"/>
      <c r="T155" s="128"/>
      <c r="AT155" s="123" t="s">
        <v>99</v>
      </c>
      <c r="AU155" s="123" t="s">
        <v>42</v>
      </c>
      <c r="AV155" s="8" t="s">
        <v>82</v>
      </c>
      <c r="AW155" s="8" t="s">
        <v>21</v>
      </c>
      <c r="AX155" s="8" t="s">
        <v>39</v>
      </c>
      <c r="AY155" s="123" t="s">
        <v>77</v>
      </c>
    </row>
    <row r="156" spans="2:65" s="9" customFormat="1" x14ac:dyDescent="0.3">
      <c r="B156" s="129"/>
      <c r="D156" s="114" t="s">
        <v>99</v>
      </c>
      <c r="E156" s="130" t="s">
        <v>1</v>
      </c>
      <c r="F156" s="131" t="s">
        <v>101</v>
      </c>
      <c r="H156" s="132">
        <v>52.8</v>
      </c>
      <c r="L156" s="129"/>
      <c r="M156" s="133"/>
      <c r="N156" s="134"/>
      <c r="O156" s="134"/>
      <c r="P156" s="134"/>
      <c r="Q156" s="134"/>
      <c r="R156" s="134"/>
      <c r="S156" s="134"/>
      <c r="T156" s="135"/>
      <c r="AT156" s="130" t="s">
        <v>99</v>
      </c>
      <c r="AU156" s="130" t="s">
        <v>42</v>
      </c>
      <c r="AV156" s="9" t="s">
        <v>80</v>
      </c>
      <c r="AW156" s="9" t="s">
        <v>21</v>
      </c>
      <c r="AX156" s="9" t="s">
        <v>41</v>
      </c>
      <c r="AY156" s="130" t="s">
        <v>77</v>
      </c>
    </row>
    <row r="157" spans="2:65" s="6" customFormat="1" ht="29.85" customHeight="1" x14ac:dyDescent="0.3">
      <c r="B157" s="90"/>
      <c r="D157" s="91" t="s">
        <v>38</v>
      </c>
      <c r="E157" s="100" t="s">
        <v>86</v>
      </c>
      <c r="F157" s="100" t="s">
        <v>94</v>
      </c>
      <c r="J157" s="101">
        <f>BK157</f>
        <v>0</v>
      </c>
      <c r="L157" s="90"/>
      <c r="M157" s="94"/>
      <c r="N157" s="95"/>
      <c r="O157" s="95"/>
      <c r="P157" s="96">
        <f>SUM(P158:P168)</f>
        <v>11.04</v>
      </c>
      <c r="Q157" s="95"/>
      <c r="R157" s="96">
        <f>SUM(R158:R168)</f>
        <v>0.13700000000000001</v>
      </c>
      <c r="S157" s="95"/>
      <c r="T157" s="97">
        <f>SUM(T158:T168)</f>
        <v>0</v>
      </c>
      <c r="AR157" s="91" t="s">
        <v>41</v>
      </c>
      <c r="AT157" s="98" t="s">
        <v>38</v>
      </c>
      <c r="AU157" s="98" t="s">
        <v>41</v>
      </c>
      <c r="AY157" s="91" t="s">
        <v>77</v>
      </c>
      <c r="BK157" s="99">
        <f>SUM(BK158:BK168)</f>
        <v>0</v>
      </c>
    </row>
    <row r="158" spans="2:65" s="1" customFormat="1" ht="25.5" customHeight="1" x14ac:dyDescent="0.3">
      <c r="B158" s="102"/>
      <c r="C158" s="103" t="s">
        <v>4</v>
      </c>
      <c r="D158" s="103" t="s">
        <v>79</v>
      </c>
      <c r="E158" s="104" t="s">
        <v>206</v>
      </c>
      <c r="F158" s="105" t="s">
        <v>207</v>
      </c>
      <c r="G158" s="106" t="s">
        <v>208</v>
      </c>
      <c r="H158" s="107">
        <v>20</v>
      </c>
      <c r="I158" s="108"/>
      <c r="J158" s="108">
        <f>ROUND(I158*H158,2)</f>
        <v>0</v>
      </c>
      <c r="K158" s="105" t="s">
        <v>117</v>
      </c>
      <c r="L158" s="25"/>
      <c r="M158" s="109" t="s">
        <v>1</v>
      </c>
      <c r="N158" s="110" t="s">
        <v>28</v>
      </c>
      <c r="O158" s="111">
        <v>0.29199999999999998</v>
      </c>
      <c r="P158" s="111">
        <f>O158*H158</f>
        <v>5.84</v>
      </c>
      <c r="Q158" s="111">
        <v>1.0000000000000001E-5</v>
      </c>
      <c r="R158" s="111">
        <f>Q158*H158</f>
        <v>2.0000000000000001E-4</v>
      </c>
      <c r="S158" s="111">
        <v>0</v>
      </c>
      <c r="T158" s="112">
        <f>S158*H158</f>
        <v>0</v>
      </c>
      <c r="AR158" s="14" t="s">
        <v>80</v>
      </c>
      <c r="AT158" s="14" t="s">
        <v>79</v>
      </c>
      <c r="AU158" s="14" t="s">
        <v>42</v>
      </c>
      <c r="AY158" s="14" t="s">
        <v>77</v>
      </c>
      <c r="BE158" s="113">
        <f>IF(N158="základní",J158,0)</f>
        <v>0</v>
      </c>
      <c r="BF158" s="113">
        <f>IF(N158="snížená",J158,0)</f>
        <v>0</v>
      </c>
      <c r="BG158" s="113">
        <f>IF(N158="zákl. přenesená",J158,0)</f>
        <v>0</v>
      </c>
      <c r="BH158" s="113">
        <f>IF(N158="sníž. přenesená",J158,0)</f>
        <v>0</v>
      </c>
      <c r="BI158" s="113">
        <f>IF(N158="nulová",J158,0)</f>
        <v>0</v>
      </c>
      <c r="BJ158" s="14" t="s">
        <v>41</v>
      </c>
      <c r="BK158" s="113">
        <f>ROUND(I158*H158,2)</f>
        <v>0</v>
      </c>
      <c r="BL158" s="14" t="s">
        <v>80</v>
      </c>
      <c r="BM158" s="14" t="s">
        <v>209</v>
      </c>
    </row>
    <row r="159" spans="2:65" s="1" customFormat="1" ht="94.5" x14ac:dyDescent="0.3">
      <c r="B159" s="25"/>
      <c r="D159" s="114" t="s">
        <v>119</v>
      </c>
      <c r="F159" s="139" t="s">
        <v>210</v>
      </c>
      <c r="L159" s="25"/>
      <c r="M159" s="140"/>
      <c r="N159" s="26"/>
      <c r="O159" s="26"/>
      <c r="P159" s="26"/>
      <c r="Q159" s="26"/>
      <c r="R159" s="26"/>
      <c r="S159" s="26"/>
      <c r="T159" s="39"/>
      <c r="AT159" s="14" t="s">
        <v>119</v>
      </c>
      <c r="AU159" s="14" t="s">
        <v>42</v>
      </c>
    </row>
    <row r="160" spans="2:65" s="7" customFormat="1" x14ac:dyDescent="0.3">
      <c r="B160" s="115"/>
      <c r="D160" s="114" t="s">
        <v>99</v>
      </c>
      <c r="E160" s="116" t="s">
        <v>1</v>
      </c>
      <c r="F160" s="117" t="s">
        <v>211</v>
      </c>
      <c r="H160" s="118">
        <v>20</v>
      </c>
      <c r="L160" s="115"/>
      <c r="M160" s="119"/>
      <c r="N160" s="120"/>
      <c r="O160" s="120"/>
      <c r="P160" s="120"/>
      <c r="Q160" s="120"/>
      <c r="R160" s="120"/>
      <c r="S160" s="120"/>
      <c r="T160" s="121"/>
      <c r="AT160" s="116" t="s">
        <v>99</v>
      </c>
      <c r="AU160" s="116" t="s">
        <v>42</v>
      </c>
      <c r="AV160" s="7" t="s">
        <v>42</v>
      </c>
      <c r="AW160" s="7" t="s">
        <v>21</v>
      </c>
      <c r="AX160" s="7" t="s">
        <v>39</v>
      </c>
      <c r="AY160" s="116" t="s">
        <v>77</v>
      </c>
    </row>
    <row r="161" spans="2:65" s="8" customFormat="1" x14ac:dyDescent="0.3">
      <c r="B161" s="122"/>
      <c r="D161" s="114" t="s">
        <v>99</v>
      </c>
      <c r="E161" s="123" t="s">
        <v>1</v>
      </c>
      <c r="F161" s="124" t="s">
        <v>100</v>
      </c>
      <c r="H161" s="125">
        <v>20</v>
      </c>
      <c r="L161" s="122"/>
      <c r="M161" s="126"/>
      <c r="N161" s="127"/>
      <c r="O161" s="127"/>
      <c r="P161" s="127"/>
      <c r="Q161" s="127"/>
      <c r="R161" s="127"/>
      <c r="S161" s="127"/>
      <c r="T161" s="128"/>
      <c r="AT161" s="123" t="s">
        <v>99</v>
      </c>
      <c r="AU161" s="123" t="s">
        <v>42</v>
      </c>
      <c r="AV161" s="8" t="s">
        <v>82</v>
      </c>
      <c r="AW161" s="8" t="s">
        <v>21</v>
      </c>
      <c r="AX161" s="8" t="s">
        <v>39</v>
      </c>
      <c r="AY161" s="123" t="s">
        <v>77</v>
      </c>
    </row>
    <row r="162" spans="2:65" s="9" customFormat="1" x14ac:dyDescent="0.3">
      <c r="B162" s="129"/>
      <c r="D162" s="114" t="s">
        <v>99</v>
      </c>
      <c r="E162" s="130" t="s">
        <v>1</v>
      </c>
      <c r="F162" s="131" t="s">
        <v>101</v>
      </c>
      <c r="H162" s="132">
        <v>20</v>
      </c>
      <c r="L162" s="129"/>
      <c r="M162" s="133"/>
      <c r="N162" s="134"/>
      <c r="O162" s="134"/>
      <c r="P162" s="134"/>
      <c r="Q162" s="134"/>
      <c r="R162" s="134"/>
      <c r="S162" s="134"/>
      <c r="T162" s="135"/>
      <c r="AT162" s="130" t="s">
        <v>99</v>
      </c>
      <c r="AU162" s="130" t="s">
        <v>42</v>
      </c>
      <c r="AV162" s="9" t="s">
        <v>80</v>
      </c>
      <c r="AW162" s="9" t="s">
        <v>21</v>
      </c>
      <c r="AX162" s="9" t="s">
        <v>41</v>
      </c>
      <c r="AY162" s="130" t="s">
        <v>77</v>
      </c>
    </row>
    <row r="163" spans="2:65" s="1" customFormat="1" ht="16.5" customHeight="1" x14ac:dyDescent="0.3">
      <c r="B163" s="102"/>
      <c r="C163" s="141" t="s">
        <v>105</v>
      </c>
      <c r="D163" s="141" t="s">
        <v>81</v>
      </c>
      <c r="E163" s="142" t="s">
        <v>212</v>
      </c>
      <c r="F163" s="143" t="s">
        <v>213</v>
      </c>
      <c r="G163" s="144" t="s">
        <v>208</v>
      </c>
      <c r="H163" s="145">
        <v>20</v>
      </c>
      <c r="I163" s="146"/>
      <c r="J163" s="146">
        <f>ROUND(I163*H163,2)</f>
        <v>0</v>
      </c>
      <c r="K163" s="143" t="s">
        <v>117</v>
      </c>
      <c r="L163" s="147"/>
      <c r="M163" s="148" t="s">
        <v>1</v>
      </c>
      <c r="N163" s="149" t="s">
        <v>28</v>
      </c>
      <c r="O163" s="111">
        <v>0</v>
      </c>
      <c r="P163" s="111">
        <f>O163*H163</f>
        <v>0</v>
      </c>
      <c r="Q163" s="111">
        <v>2.8999999999999998E-3</v>
      </c>
      <c r="R163" s="111">
        <f>Q163*H163</f>
        <v>5.7999999999999996E-2</v>
      </c>
      <c r="S163" s="111">
        <v>0</v>
      </c>
      <c r="T163" s="112">
        <f>S163*H163</f>
        <v>0</v>
      </c>
      <c r="AR163" s="14" t="s">
        <v>86</v>
      </c>
      <c r="AT163" s="14" t="s">
        <v>81</v>
      </c>
      <c r="AU163" s="14" t="s">
        <v>42</v>
      </c>
      <c r="AY163" s="14" t="s">
        <v>77</v>
      </c>
      <c r="BE163" s="113">
        <f>IF(N163="základní",J163,0)</f>
        <v>0</v>
      </c>
      <c r="BF163" s="113">
        <f>IF(N163="snížená",J163,0)</f>
        <v>0</v>
      </c>
      <c r="BG163" s="113">
        <f>IF(N163="zákl. přenesená",J163,0)</f>
        <v>0</v>
      </c>
      <c r="BH163" s="113">
        <f>IF(N163="sníž. přenesená",J163,0)</f>
        <v>0</v>
      </c>
      <c r="BI163" s="113">
        <f>IF(N163="nulová",J163,0)</f>
        <v>0</v>
      </c>
      <c r="BJ163" s="14" t="s">
        <v>41</v>
      </c>
      <c r="BK163" s="113">
        <f>ROUND(I163*H163,2)</f>
        <v>0</v>
      </c>
      <c r="BL163" s="14" t="s">
        <v>80</v>
      </c>
      <c r="BM163" s="14" t="s">
        <v>214</v>
      </c>
    </row>
    <row r="164" spans="2:65" s="1" customFormat="1" ht="25.5" customHeight="1" x14ac:dyDescent="0.3">
      <c r="B164" s="102"/>
      <c r="C164" s="103" t="s">
        <v>215</v>
      </c>
      <c r="D164" s="103" t="s">
        <v>79</v>
      </c>
      <c r="E164" s="104" t="s">
        <v>216</v>
      </c>
      <c r="F164" s="105" t="s">
        <v>217</v>
      </c>
      <c r="G164" s="106" t="s">
        <v>174</v>
      </c>
      <c r="H164" s="107">
        <v>40</v>
      </c>
      <c r="I164" s="108"/>
      <c r="J164" s="108">
        <f>ROUND(I164*H164,2)</f>
        <v>0</v>
      </c>
      <c r="K164" s="105" t="s">
        <v>117</v>
      </c>
      <c r="L164" s="25"/>
      <c r="M164" s="109" t="s">
        <v>1</v>
      </c>
      <c r="N164" s="110" t="s">
        <v>28</v>
      </c>
      <c r="O164" s="111">
        <v>0.13</v>
      </c>
      <c r="P164" s="111">
        <f>O164*H164</f>
        <v>5.2</v>
      </c>
      <c r="Q164" s="111">
        <v>1.2800000000000001E-3</v>
      </c>
      <c r="R164" s="111">
        <f>Q164*H164</f>
        <v>5.1200000000000002E-2</v>
      </c>
      <c r="S164" s="111">
        <v>0</v>
      </c>
      <c r="T164" s="112">
        <f>S164*H164</f>
        <v>0</v>
      </c>
      <c r="AR164" s="14" t="s">
        <v>80</v>
      </c>
      <c r="AT164" s="14" t="s">
        <v>79</v>
      </c>
      <c r="AU164" s="14" t="s">
        <v>42</v>
      </c>
      <c r="AY164" s="14" t="s">
        <v>77</v>
      </c>
      <c r="BE164" s="113">
        <f>IF(N164="základní",J164,0)</f>
        <v>0</v>
      </c>
      <c r="BF164" s="113">
        <f>IF(N164="snížená",J164,0)</f>
        <v>0</v>
      </c>
      <c r="BG164" s="113">
        <f>IF(N164="zákl. přenesená",J164,0)</f>
        <v>0</v>
      </c>
      <c r="BH164" s="113">
        <f>IF(N164="sníž. přenesená",J164,0)</f>
        <v>0</v>
      </c>
      <c r="BI164" s="113">
        <f>IF(N164="nulová",J164,0)</f>
        <v>0</v>
      </c>
      <c r="BJ164" s="14" t="s">
        <v>41</v>
      </c>
      <c r="BK164" s="113">
        <f>ROUND(I164*H164,2)</f>
        <v>0</v>
      </c>
      <c r="BL164" s="14" t="s">
        <v>80</v>
      </c>
      <c r="BM164" s="14" t="s">
        <v>218</v>
      </c>
    </row>
    <row r="165" spans="2:65" s="7" customFormat="1" x14ac:dyDescent="0.3">
      <c r="B165" s="115"/>
      <c r="D165" s="114" t="s">
        <v>99</v>
      </c>
      <c r="E165" s="116" t="s">
        <v>1</v>
      </c>
      <c r="F165" s="117" t="s">
        <v>219</v>
      </c>
      <c r="H165" s="118">
        <v>40</v>
      </c>
      <c r="L165" s="115"/>
      <c r="M165" s="119"/>
      <c r="N165" s="120"/>
      <c r="O165" s="120"/>
      <c r="P165" s="120"/>
      <c r="Q165" s="120"/>
      <c r="R165" s="120"/>
      <c r="S165" s="120"/>
      <c r="T165" s="121"/>
      <c r="AT165" s="116" t="s">
        <v>99</v>
      </c>
      <c r="AU165" s="116" t="s">
        <v>42</v>
      </c>
      <c r="AV165" s="7" t="s">
        <v>42</v>
      </c>
      <c r="AW165" s="7" t="s">
        <v>21</v>
      </c>
      <c r="AX165" s="7" t="s">
        <v>39</v>
      </c>
      <c r="AY165" s="116" t="s">
        <v>77</v>
      </c>
    </row>
    <row r="166" spans="2:65" s="8" customFormat="1" x14ac:dyDescent="0.3">
      <c r="B166" s="122"/>
      <c r="D166" s="114" t="s">
        <v>99</v>
      </c>
      <c r="E166" s="123" t="s">
        <v>1</v>
      </c>
      <c r="F166" s="124" t="s">
        <v>100</v>
      </c>
      <c r="H166" s="125">
        <v>40</v>
      </c>
      <c r="L166" s="122"/>
      <c r="M166" s="126"/>
      <c r="N166" s="127"/>
      <c r="O166" s="127"/>
      <c r="P166" s="127"/>
      <c r="Q166" s="127"/>
      <c r="R166" s="127"/>
      <c r="S166" s="127"/>
      <c r="T166" s="128"/>
      <c r="AT166" s="123" t="s">
        <v>99</v>
      </c>
      <c r="AU166" s="123" t="s">
        <v>42</v>
      </c>
      <c r="AV166" s="8" t="s">
        <v>82</v>
      </c>
      <c r="AW166" s="8" t="s">
        <v>21</v>
      </c>
      <c r="AX166" s="8" t="s">
        <v>39</v>
      </c>
      <c r="AY166" s="123" t="s">
        <v>77</v>
      </c>
    </row>
    <row r="167" spans="2:65" s="9" customFormat="1" x14ac:dyDescent="0.3">
      <c r="B167" s="129"/>
      <c r="D167" s="114" t="s">
        <v>99</v>
      </c>
      <c r="E167" s="130" t="s">
        <v>1</v>
      </c>
      <c r="F167" s="131" t="s">
        <v>101</v>
      </c>
      <c r="H167" s="132">
        <v>40</v>
      </c>
      <c r="L167" s="129"/>
      <c r="M167" s="133"/>
      <c r="N167" s="134"/>
      <c r="O167" s="134"/>
      <c r="P167" s="134"/>
      <c r="Q167" s="134"/>
      <c r="R167" s="134"/>
      <c r="S167" s="134"/>
      <c r="T167" s="135"/>
      <c r="AT167" s="130" t="s">
        <v>99</v>
      </c>
      <c r="AU167" s="130" t="s">
        <v>42</v>
      </c>
      <c r="AV167" s="9" t="s">
        <v>80</v>
      </c>
      <c r="AW167" s="9" t="s">
        <v>21</v>
      </c>
      <c r="AX167" s="9" t="s">
        <v>41</v>
      </c>
      <c r="AY167" s="130" t="s">
        <v>77</v>
      </c>
    </row>
    <row r="168" spans="2:65" s="1" customFormat="1" ht="16.5" customHeight="1" x14ac:dyDescent="0.3">
      <c r="B168" s="102"/>
      <c r="C168" s="141" t="s">
        <v>220</v>
      </c>
      <c r="D168" s="141" t="s">
        <v>81</v>
      </c>
      <c r="E168" s="142" t="s">
        <v>221</v>
      </c>
      <c r="F168" s="143" t="s">
        <v>222</v>
      </c>
      <c r="G168" s="144" t="s">
        <v>174</v>
      </c>
      <c r="H168" s="145">
        <v>40</v>
      </c>
      <c r="I168" s="146"/>
      <c r="J168" s="146">
        <f>ROUND(I168*H168,2)</f>
        <v>0</v>
      </c>
      <c r="K168" s="143" t="s">
        <v>117</v>
      </c>
      <c r="L168" s="147"/>
      <c r="M168" s="148" t="s">
        <v>1</v>
      </c>
      <c r="N168" s="149" t="s">
        <v>28</v>
      </c>
      <c r="O168" s="111">
        <v>0</v>
      </c>
      <c r="P168" s="111">
        <f>O168*H168</f>
        <v>0</v>
      </c>
      <c r="Q168" s="111">
        <v>6.8999999999999997E-4</v>
      </c>
      <c r="R168" s="111">
        <f>Q168*H168</f>
        <v>2.76E-2</v>
      </c>
      <c r="S168" s="111">
        <v>0</v>
      </c>
      <c r="T168" s="112">
        <f>S168*H168</f>
        <v>0</v>
      </c>
      <c r="AR168" s="14" t="s">
        <v>86</v>
      </c>
      <c r="AT168" s="14" t="s">
        <v>81</v>
      </c>
      <c r="AU168" s="14" t="s">
        <v>42</v>
      </c>
      <c r="AY168" s="14" t="s">
        <v>77</v>
      </c>
      <c r="BE168" s="113">
        <f>IF(N168="základní",J168,0)</f>
        <v>0</v>
      </c>
      <c r="BF168" s="113">
        <f>IF(N168="snížená",J168,0)</f>
        <v>0</v>
      </c>
      <c r="BG168" s="113">
        <f>IF(N168="zákl. přenesená",J168,0)</f>
        <v>0</v>
      </c>
      <c r="BH168" s="113">
        <f>IF(N168="sníž. přenesená",J168,0)</f>
        <v>0</v>
      </c>
      <c r="BI168" s="113">
        <f>IF(N168="nulová",J168,0)</f>
        <v>0</v>
      </c>
      <c r="BJ168" s="14" t="s">
        <v>41</v>
      </c>
      <c r="BK168" s="113">
        <f>ROUND(I168*H168,2)</f>
        <v>0</v>
      </c>
      <c r="BL168" s="14" t="s">
        <v>80</v>
      </c>
      <c r="BM168" s="14" t="s">
        <v>223</v>
      </c>
    </row>
    <row r="169" spans="2:65" s="6" customFormat="1" ht="29.85" customHeight="1" x14ac:dyDescent="0.3">
      <c r="B169" s="90"/>
      <c r="D169" s="91" t="s">
        <v>38</v>
      </c>
      <c r="E169" s="100" t="s">
        <v>224</v>
      </c>
      <c r="F169" s="100" t="s">
        <v>225</v>
      </c>
      <c r="J169" s="101">
        <f>BK169</f>
        <v>0</v>
      </c>
      <c r="L169" s="90"/>
      <c r="M169" s="94"/>
      <c r="N169" s="95"/>
      <c r="O169" s="95"/>
      <c r="P169" s="96">
        <f>SUM(P170:P176)</f>
        <v>4.9667200000000005</v>
      </c>
      <c r="Q169" s="95"/>
      <c r="R169" s="96">
        <f>SUM(R170:R176)</f>
        <v>0</v>
      </c>
      <c r="S169" s="95"/>
      <c r="T169" s="97">
        <f>SUM(T170:T176)</f>
        <v>0</v>
      </c>
      <c r="AR169" s="91" t="s">
        <v>41</v>
      </c>
      <c r="AT169" s="98" t="s">
        <v>38</v>
      </c>
      <c r="AU169" s="98" t="s">
        <v>41</v>
      </c>
      <c r="AY169" s="91" t="s">
        <v>77</v>
      </c>
      <c r="BK169" s="99">
        <f>SUM(BK170:BK176)</f>
        <v>0</v>
      </c>
    </row>
    <row r="170" spans="2:65" s="1" customFormat="1" ht="25.5" customHeight="1" x14ac:dyDescent="0.3">
      <c r="B170" s="102"/>
      <c r="C170" s="103" t="s">
        <v>226</v>
      </c>
      <c r="D170" s="103" t="s">
        <v>79</v>
      </c>
      <c r="E170" s="104" t="s">
        <v>227</v>
      </c>
      <c r="F170" s="105" t="s">
        <v>228</v>
      </c>
      <c r="G170" s="106" t="s">
        <v>143</v>
      </c>
      <c r="H170" s="107">
        <v>36.520000000000003</v>
      </c>
      <c r="I170" s="108"/>
      <c r="J170" s="108">
        <f>ROUND(I170*H170,2)</f>
        <v>0</v>
      </c>
      <c r="K170" s="105" t="s">
        <v>117</v>
      </c>
      <c r="L170" s="25"/>
      <c r="M170" s="109" t="s">
        <v>1</v>
      </c>
      <c r="N170" s="110" t="s">
        <v>28</v>
      </c>
      <c r="O170" s="111">
        <v>9.0999999999999998E-2</v>
      </c>
      <c r="P170" s="111">
        <f>O170*H170</f>
        <v>3.3233200000000003</v>
      </c>
      <c r="Q170" s="111">
        <v>0</v>
      </c>
      <c r="R170" s="111">
        <f>Q170*H170</f>
        <v>0</v>
      </c>
      <c r="S170" s="111">
        <v>0</v>
      </c>
      <c r="T170" s="112">
        <f>S170*H170</f>
        <v>0</v>
      </c>
      <c r="AR170" s="14" t="s">
        <v>80</v>
      </c>
      <c r="AT170" s="14" t="s">
        <v>79</v>
      </c>
      <c r="AU170" s="14" t="s">
        <v>42</v>
      </c>
      <c r="AY170" s="14" t="s">
        <v>77</v>
      </c>
      <c r="BE170" s="113">
        <f>IF(N170="základní",J170,0)</f>
        <v>0</v>
      </c>
      <c r="BF170" s="113">
        <f>IF(N170="snížená",J170,0)</f>
        <v>0</v>
      </c>
      <c r="BG170" s="113">
        <f>IF(N170="zákl. přenesená",J170,0)</f>
        <v>0</v>
      </c>
      <c r="BH170" s="113">
        <f>IF(N170="sníž. přenesená",J170,0)</f>
        <v>0</v>
      </c>
      <c r="BI170" s="113">
        <f>IF(N170="nulová",J170,0)</f>
        <v>0</v>
      </c>
      <c r="BJ170" s="14" t="s">
        <v>41</v>
      </c>
      <c r="BK170" s="113">
        <f>ROUND(I170*H170,2)</f>
        <v>0</v>
      </c>
      <c r="BL170" s="14" t="s">
        <v>80</v>
      </c>
      <c r="BM170" s="14" t="s">
        <v>229</v>
      </c>
    </row>
    <row r="171" spans="2:65" s="1" customFormat="1" ht="27" x14ac:dyDescent="0.3">
      <c r="B171" s="25"/>
      <c r="D171" s="114" t="s">
        <v>119</v>
      </c>
      <c r="F171" s="139" t="s">
        <v>230</v>
      </c>
      <c r="L171" s="25"/>
      <c r="M171" s="140"/>
      <c r="N171" s="26"/>
      <c r="O171" s="26"/>
      <c r="P171" s="26"/>
      <c r="Q171" s="26"/>
      <c r="R171" s="26"/>
      <c r="S171" s="26"/>
      <c r="T171" s="39"/>
      <c r="AT171" s="14" t="s">
        <v>119</v>
      </c>
      <c r="AU171" s="14" t="s">
        <v>42</v>
      </c>
    </row>
    <row r="172" spans="2:65" s="1" customFormat="1" ht="25.5" customHeight="1" x14ac:dyDescent="0.3">
      <c r="B172" s="102"/>
      <c r="C172" s="103" t="s">
        <v>231</v>
      </c>
      <c r="D172" s="103" t="s">
        <v>79</v>
      </c>
      <c r="E172" s="104" t="s">
        <v>232</v>
      </c>
      <c r="F172" s="105" t="s">
        <v>233</v>
      </c>
      <c r="G172" s="106" t="s">
        <v>143</v>
      </c>
      <c r="H172" s="107">
        <v>547.79999999999995</v>
      </c>
      <c r="I172" s="108"/>
      <c r="J172" s="108">
        <f>ROUND(I172*H172,2)</f>
        <v>0</v>
      </c>
      <c r="K172" s="105" t="s">
        <v>117</v>
      </c>
      <c r="L172" s="25"/>
      <c r="M172" s="109" t="s">
        <v>1</v>
      </c>
      <c r="N172" s="110" t="s">
        <v>28</v>
      </c>
      <c r="O172" s="111">
        <v>3.0000000000000001E-3</v>
      </c>
      <c r="P172" s="111">
        <f>O172*H172</f>
        <v>1.6434</v>
      </c>
      <c r="Q172" s="111">
        <v>0</v>
      </c>
      <c r="R172" s="111">
        <f>Q172*H172</f>
        <v>0</v>
      </c>
      <c r="S172" s="111">
        <v>0</v>
      </c>
      <c r="T172" s="112">
        <f>S172*H172</f>
        <v>0</v>
      </c>
      <c r="AR172" s="14" t="s">
        <v>80</v>
      </c>
      <c r="AT172" s="14" t="s">
        <v>79</v>
      </c>
      <c r="AU172" s="14" t="s">
        <v>42</v>
      </c>
      <c r="AY172" s="14" t="s">
        <v>77</v>
      </c>
      <c r="BE172" s="113">
        <f>IF(N172="základní",J172,0)</f>
        <v>0</v>
      </c>
      <c r="BF172" s="113">
        <f>IF(N172="snížená",J172,0)</f>
        <v>0</v>
      </c>
      <c r="BG172" s="113">
        <f>IF(N172="zákl. přenesená",J172,0)</f>
        <v>0</v>
      </c>
      <c r="BH172" s="113">
        <f>IF(N172="sníž. přenesená",J172,0)</f>
        <v>0</v>
      </c>
      <c r="BI172" s="113">
        <f>IF(N172="nulová",J172,0)</f>
        <v>0</v>
      </c>
      <c r="BJ172" s="14" t="s">
        <v>41</v>
      </c>
      <c r="BK172" s="113">
        <f>ROUND(I172*H172,2)</f>
        <v>0</v>
      </c>
      <c r="BL172" s="14" t="s">
        <v>80</v>
      </c>
      <c r="BM172" s="14" t="s">
        <v>234</v>
      </c>
    </row>
    <row r="173" spans="2:65" s="1" customFormat="1" ht="27" x14ac:dyDescent="0.3">
      <c r="B173" s="25"/>
      <c r="D173" s="114" t="s">
        <v>119</v>
      </c>
      <c r="F173" s="139" t="s">
        <v>230</v>
      </c>
      <c r="L173" s="25"/>
      <c r="M173" s="140"/>
      <c r="N173" s="26"/>
      <c r="O173" s="26"/>
      <c r="P173" s="26"/>
      <c r="Q173" s="26"/>
      <c r="R173" s="26"/>
      <c r="S173" s="26"/>
      <c r="T173" s="39"/>
      <c r="AT173" s="14" t="s">
        <v>119</v>
      </c>
      <c r="AU173" s="14" t="s">
        <v>42</v>
      </c>
    </row>
    <row r="174" spans="2:65" s="7" customFormat="1" x14ac:dyDescent="0.3">
      <c r="B174" s="115"/>
      <c r="D174" s="114" t="s">
        <v>99</v>
      </c>
      <c r="F174" s="117" t="s">
        <v>235</v>
      </c>
      <c r="H174" s="118">
        <v>547.79999999999995</v>
      </c>
      <c r="L174" s="115"/>
      <c r="M174" s="119"/>
      <c r="N174" s="120"/>
      <c r="O174" s="120"/>
      <c r="P174" s="120"/>
      <c r="Q174" s="120"/>
      <c r="R174" s="120"/>
      <c r="S174" s="120"/>
      <c r="T174" s="121"/>
      <c r="AT174" s="116" t="s">
        <v>99</v>
      </c>
      <c r="AU174" s="116" t="s">
        <v>42</v>
      </c>
      <c r="AV174" s="7" t="s">
        <v>42</v>
      </c>
      <c r="AW174" s="7" t="s">
        <v>2</v>
      </c>
      <c r="AX174" s="7" t="s">
        <v>41</v>
      </c>
      <c r="AY174" s="116" t="s">
        <v>77</v>
      </c>
    </row>
    <row r="175" spans="2:65" s="1" customFormat="1" ht="25.5" customHeight="1" x14ac:dyDescent="0.3">
      <c r="B175" s="102"/>
      <c r="C175" s="103" t="s">
        <v>236</v>
      </c>
      <c r="D175" s="103" t="s">
        <v>79</v>
      </c>
      <c r="E175" s="104" t="s">
        <v>237</v>
      </c>
      <c r="F175" s="105" t="s">
        <v>238</v>
      </c>
      <c r="G175" s="106" t="s">
        <v>143</v>
      </c>
      <c r="H175" s="107">
        <v>36.520000000000003</v>
      </c>
      <c r="I175" s="108"/>
      <c r="J175" s="108">
        <f>ROUND(I175*H175,2)</f>
        <v>0</v>
      </c>
      <c r="K175" s="105" t="s">
        <v>117</v>
      </c>
      <c r="L175" s="25"/>
      <c r="M175" s="109" t="s">
        <v>1</v>
      </c>
      <c r="N175" s="110" t="s">
        <v>28</v>
      </c>
      <c r="O175" s="111">
        <v>0</v>
      </c>
      <c r="P175" s="111">
        <f>O175*H175</f>
        <v>0</v>
      </c>
      <c r="Q175" s="111">
        <v>0</v>
      </c>
      <c r="R175" s="111">
        <f>Q175*H175</f>
        <v>0</v>
      </c>
      <c r="S175" s="111">
        <v>0</v>
      </c>
      <c r="T175" s="112">
        <f>S175*H175</f>
        <v>0</v>
      </c>
      <c r="AR175" s="14" t="s">
        <v>80</v>
      </c>
      <c r="AT175" s="14" t="s">
        <v>79</v>
      </c>
      <c r="AU175" s="14" t="s">
        <v>42</v>
      </c>
      <c r="AY175" s="14" t="s">
        <v>77</v>
      </c>
      <c r="BE175" s="113">
        <f>IF(N175="základní",J175,0)</f>
        <v>0</v>
      </c>
      <c r="BF175" s="113">
        <f>IF(N175="snížená",J175,0)</f>
        <v>0</v>
      </c>
      <c r="BG175" s="113">
        <f>IF(N175="zákl. přenesená",J175,0)</f>
        <v>0</v>
      </c>
      <c r="BH175" s="113">
        <f>IF(N175="sníž. přenesená",J175,0)</f>
        <v>0</v>
      </c>
      <c r="BI175" s="113">
        <f>IF(N175="nulová",J175,0)</f>
        <v>0</v>
      </c>
      <c r="BJ175" s="14" t="s">
        <v>41</v>
      </c>
      <c r="BK175" s="113">
        <f>ROUND(I175*H175,2)</f>
        <v>0</v>
      </c>
      <c r="BL175" s="14" t="s">
        <v>80</v>
      </c>
      <c r="BM175" s="14" t="s">
        <v>239</v>
      </c>
    </row>
    <row r="176" spans="2:65" s="1" customFormat="1" ht="81" x14ac:dyDescent="0.3">
      <c r="B176" s="25"/>
      <c r="D176" s="114" t="s">
        <v>119</v>
      </c>
      <c r="F176" s="139" t="s">
        <v>240</v>
      </c>
      <c r="L176" s="25"/>
      <c r="M176" s="140"/>
      <c r="N176" s="26"/>
      <c r="O176" s="26"/>
      <c r="P176" s="26"/>
      <c r="Q176" s="26"/>
      <c r="R176" s="26"/>
      <c r="S176" s="26"/>
      <c r="T176" s="39"/>
      <c r="AT176" s="14" t="s">
        <v>119</v>
      </c>
      <c r="AU176" s="14" t="s">
        <v>42</v>
      </c>
    </row>
    <row r="177" spans="2:65" s="6" customFormat="1" ht="29.85" customHeight="1" x14ac:dyDescent="0.3">
      <c r="B177" s="90"/>
      <c r="D177" s="91" t="s">
        <v>38</v>
      </c>
      <c r="E177" s="100" t="s">
        <v>241</v>
      </c>
      <c r="F177" s="100" t="s">
        <v>242</v>
      </c>
      <c r="J177" s="101">
        <f>BK177</f>
        <v>0</v>
      </c>
      <c r="L177" s="90"/>
      <c r="M177" s="94"/>
      <c r="N177" s="95"/>
      <c r="O177" s="95"/>
      <c r="P177" s="96">
        <f>P178</f>
        <v>189.038836</v>
      </c>
      <c r="Q177" s="95"/>
      <c r="R177" s="96">
        <f>R178</f>
        <v>0</v>
      </c>
      <c r="S177" s="95"/>
      <c r="T177" s="97">
        <f>T178</f>
        <v>0</v>
      </c>
      <c r="AR177" s="91" t="s">
        <v>41</v>
      </c>
      <c r="AT177" s="98" t="s">
        <v>38</v>
      </c>
      <c r="AU177" s="98" t="s">
        <v>41</v>
      </c>
      <c r="AY177" s="91" t="s">
        <v>77</v>
      </c>
      <c r="BK177" s="99">
        <f>BK178</f>
        <v>0</v>
      </c>
    </row>
    <row r="178" spans="2:65" s="1" customFormat="1" ht="25.5" customHeight="1" x14ac:dyDescent="0.3">
      <c r="B178" s="102"/>
      <c r="C178" s="103" t="s">
        <v>243</v>
      </c>
      <c r="D178" s="103" t="s">
        <v>79</v>
      </c>
      <c r="E178" s="104" t="s">
        <v>244</v>
      </c>
      <c r="F178" s="105" t="s">
        <v>245</v>
      </c>
      <c r="G178" s="106" t="s">
        <v>143</v>
      </c>
      <c r="H178" s="107">
        <v>118.59399999999999</v>
      </c>
      <c r="I178" s="108"/>
      <c r="J178" s="108">
        <f>ROUND(I178*H178,2)</f>
        <v>0</v>
      </c>
      <c r="K178" s="105" t="s">
        <v>117</v>
      </c>
      <c r="L178" s="25"/>
      <c r="M178" s="109" t="s">
        <v>1</v>
      </c>
      <c r="N178" s="110" t="s">
        <v>28</v>
      </c>
      <c r="O178" s="111">
        <v>1.5940000000000001</v>
      </c>
      <c r="P178" s="111">
        <f>O178*H178</f>
        <v>189.038836</v>
      </c>
      <c r="Q178" s="111">
        <v>0</v>
      </c>
      <c r="R178" s="111">
        <f>Q178*H178</f>
        <v>0</v>
      </c>
      <c r="S178" s="111">
        <v>0</v>
      </c>
      <c r="T178" s="112">
        <f>S178*H178</f>
        <v>0</v>
      </c>
      <c r="AR178" s="14" t="s">
        <v>80</v>
      </c>
      <c r="AT178" s="14" t="s">
        <v>79</v>
      </c>
      <c r="AU178" s="14" t="s">
        <v>42</v>
      </c>
      <c r="AY178" s="14" t="s">
        <v>77</v>
      </c>
      <c r="BE178" s="113">
        <f>IF(N178="základní",J178,0)</f>
        <v>0</v>
      </c>
      <c r="BF178" s="113">
        <f>IF(N178="snížená",J178,0)</f>
        <v>0</v>
      </c>
      <c r="BG178" s="113">
        <f>IF(N178="zákl. přenesená",J178,0)</f>
        <v>0</v>
      </c>
      <c r="BH178" s="113">
        <f>IF(N178="sníž. přenesená",J178,0)</f>
        <v>0</v>
      </c>
      <c r="BI178" s="113">
        <f>IF(N178="nulová",J178,0)</f>
        <v>0</v>
      </c>
      <c r="BJ178" s="14" t="s">
        <v>41</v>
      </c>
      <c r="BK178" s="113">
        <f>ROUND(I178*H178,2)</f>
        <v>0</v>
      </c>
      <c r="BL178" s="14" t="s">
        <v>80</v>
      </c>
      <c r="BM178" s="14" t="s">
        <v>246</v>
      </c>
    </row>
    <row r="179" spans="2:65" s="6" customFormat="1" ht="37.35" customHeight="1" x14ac:dyDescent="0.35">
      <c r="B179" s="90"/>
      <c r="D179" s="91" t="s">
        <v>38</v>
      </c>
      <c r="E179" s="92" t="s">
        <v>103</v>
      </c>
      <c r="F179" s="92" t="s">
        <v>104</v>
      </c>
      <c r="J179" s="93">
        <f>BK179</f>
        <v>0</v>
      </c>
      <c r="L179" s="90"/>
      <c r="M179" s="94"/>
      <c r="N179" s="95"/>
      <c r="O179" s="95"/>
      <c r="P179" s="96">
        <f>P180</f>
        <v>4.5</v>
      </c>
      <c r="Q179" s="95"/>
      <c r="R179" s="96">
        <f>R180</f>
        <v>3.2399999999999998E-2</v>
      </c>
      <c r="S179" s="95"/>
      <c r="T179" s="97">
        <f>T180</f>
        <v>0</v>
      </c>
      <c r="AR179" s="91" t="s">
        <v>42</v>
      </c>
      <c r="AT179" s="98" t="s">
        <v>38</v>
      </c>
      <c r="AU179" s="98" t="s">
        <v>39</v>
      </c>
      <c r="AY179" s="91" t="s">
        <v>77</v>
      </c>
      <c r="BK179" s="99">
        <f>BK180</f>
        <v>0</v>
      </c>
    </row>
    <row r="180" spans="2:65" s="6" customFormat="1" ht="19.899999999999999" customHeight="1" x14ac:dyDescent="0.3">
      <c r="B180" s="90"/>
      <c r="D180" s="91" t="s">
        <v>38</v>
      </c>
      <c r="E180" s="100" t="s">
        <v>247</v>
      </c>
      <c r="F180" s="100" t="s">
        <v>248</v>
      </c>
      <c r="J180" s="101">
        <f>BK180</f>
        <v>0</v>
      </c>
      <c r="L180" s="90"/>
      <c r="M180" s="94"/>
      <c r="N180" s="95"/>
      <c r="O180" s="95"/>
      <c r="P180" s="96">
        <f>P181</f>
        <v>4.5</v>
      </c>
      <c r="Q180" s="95"/>
      <c r="R180" s="96">
        <f>R181</f>
        <v>3.2399999999999998E-2</v>
      </c>
      <c r="S180" s="95"/>
      <c r="T180" s="97">
        <f>T181</f>
        <v>0</v>
      </c>
      <c r="AR180" s="91" t="s">
        <v>42</v>
      </c>
      <c r="AT180" s="98" t="s">
        <v>38</v>
      </c>
      <c r="AU180" s="98" t="s">
        <v>41</v>
      </c>
      <c r="AY180" s="91" t="s">
        <v>77</v>
      </c>
      <c r="BK180" s="99">
        <f>BK181</f>
        <v>0</v>
      </c>
    </row>
    <row r="181" spans="2:65" s="1" customFormat="1" ht="25.5" customHeight="1" x14ac:dyDescent="0.3">
      <c r="B181" s="102"/>
      <c r="C181" s="103" t="s">
        <v>249</v>
      </c>
      <c r="D181" s="103" t="s">
        <v>79</v>
      </c>
      <c r="E181" s="104" t="s">
        <v>250</v>
      </c>
      <c r="F181" s="105" t="s">
        <v>251</v>
      </c>
      <c r="G181" s="106" t="s">
        <v>174</v>
      </c>
      <c r="H181" s="107">
        <v>30</v>
      </c>
      <c r="I181" s="108"/>
      <c r="J181" s="108">
        <f>ROUND(I181*H181,2)</f>
        <v>0</v>
      </c>
      <c r="K181" s="105" t="s">
        <v>117</v>
      </c>
      <c r="L181" s="25"/>
      <c r="M181" s="109" t="s">
        <v>1</v>
      </c>
      <c r="N181" s="136" t="s">
        <v>28</v>
      </c>
      <c r="O181" s="137">
        <v>0.15</v>
      </c>
      <c r="P181" s="137">
        <f>O181*H181</f>
        <v>4.5</v>
      </c>
      <c r="Q181" s="137">
        <v>1.08E-3</v>
      </c>
      <c r="R181" s="137">
        <f>Q181*H181</f>
        <v>3.2399999999999998E-2</v>
      </c>
      <c r="S181" s="137">
        <v>0</v>
      </c>
      <c r="T181" s="138">
        <f>S181*H181</f>
        <v>0</v>
      </c>
      <c r="AR181" s="14" t="s">
        <v>95</v>
      </c>
      <c r="AT181" s="14" t="s">
        <v>79</v>
      </c>
      <c r="AU181" s="14" t="s">
        <v>42</v>
      </c>
      <c r="AY181" s="14" t="s">
        <v>77</v>
      </c>
      <c r="BE181" s="113">
        <f>IF(N181="základní",J181,0)</f>
        <v>0</v>
      </c>
      <c r="BF181" s="113">
        <f>IF(N181="snížená",J181,0)</f>
        <v>0</v>
      </c>
      <c r="BG181" s="113">
        <f>IF(N181="zákl. přenesená",J181,0)</f>
        <v>0</v>
      </c>
      <c r="BH181" s="113">
        <f>IF(N181="sníž. přenesená",J181,0)</f>
        <v>0</v>
      </c>
      <c r="BI181" s="113">
        <f>IF(N181="nulová",J181,0)</f>
        <v>0</v>
      </c>
      <c r="BJ181" s="14" t="s">
        <v>41</v>
      </c>
      <c r="BK181" s="113">
        <f>ROUND(I181*H181,2)</f>
        <v>0</v>
      </c>
      <c r="BL181" s="14" t="s">
        <v>95</v>
      </c>
      <c r="BM181" s="14" t="s">
        <v>252</v>
      </c>
    </row>
    <row r="182" spans="2:65" s="1" customFormat="1" ht="6.95" customHeight="1" x14ac:dyDescent="0.3">
      <c r="B182" s="30"/>
      <c r="C182" s="31"/>
      <c r="D182" s="31"/>
      <c r="E182" s="31"/>
      <c r="F182" s="31"/>
      <c r="G182" s="31"/>
      <c r="H182" s="31"/>
      <c r="I182" s="31"/>
      <c r="J182" s="31"/>
      <c r="K182" s="31"/>
      <c r="L182" s="25"/>
    </row>
  </sheetData>
  <autoFilter ref="C87:K181"/>
  <mergeCells count="10">
    <mergeCell ref="J51:J52"/>
    <mergeCell ref="E78:H78"/>
    <mergeCell ref="E80:H8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 x14ac:dyDescent="0.3"/>
  <cols>
    <col min="1" max="1" width="8.33203125" style="150" customWidth="1"/>
    <col min="2" max="2" width="1.6640625" style="150" customWidth="1"/>
    <col min="3" max="4" width="5" style="150" customWidth="1"/>
    <col min="5" max="5" width="11.6640625" style="150" customWidth="1"/>
    <col min="6" max="6" width="9.1640625" style="150" customWidth="1"/>
    <col min="7" max="7" width="5" style="150" customWidth="1"/>
    <col min="8" max="8" width="77.83203125" style="150" customWidth="1"/>
    <col min="9" max="10" width="20" style="150" customWidth="1"/>
    <col min="11" max="11" width="1.6640625" style="150" customWidth="1"/>
  </cols>
  <sheetData>
    <row r="1" spans="2:11" ht="37.5" customHeight="1" x14ac:dyDescent="0.3"/>
    <row r="2" spans="2:11" ht="7.5" customHeight="1" x14ac:dyDescent="0.3">
      <c r="B2" s="151"/>
      <c r="C2" s="152"/>
      <c r="D2" s="152"/>
      <c r="E2" s="152"/>
      <c r="F2" s="152"/>
      <c r="G2" s="152"/>
      <c r="H2" s="152"/>
      <c r="I2" s="152"/>
      <c r="J2" s="152"/>
      <c r="K2" s="153"/>
    </row>
    <row r="3" spans="2:11" s="10" customFormat="1" ht="45" customHeight="1" x14ac:dyDescent="0.3">
      <c r="B3" s="154"/>
      <c r="C3" s="242" t="s">
        <v>253</v>
      </c>
      <c r="D3" s="242"/>
      <c r="E3" s="242"/>
      <c r="F3" s="242"/>
      <c r="G3" s="242"/>
      <c r="H3" s="242"/>
      <c r="I3" s="242"/>
      <c r="J3" s="242"/>
      <c r="K3" s="155"/>
    </row>
    <row r="4" spans="2:11" ht="25.5" customHeight="1" x14ac:dyDescent="0.3">
      <c r="B4" s="156"/>
      <c r="C4" s="243" t="s">
        <v>254</v>
      </c>
      <c r="D4" s="243"/>
      <c r="E4" s="243"/>
      <c r="F4" s="243"/>
      <c r="G4" s="243"/>
      <c r="H4" s="243"/>
      <c r="I4" s="243"/>
      <c r="J4" s="243"/>
      <c r="K4" s="157"/>
    </row>
    <row r="5" spans="2:11" ht="5.25" customHeight="1" x14ac:dyDescent="0.3">
      <c r="B5" s="156"/>
      <c r="C5" s="158"/>
      <c r="D5" s="158"/>
      <c r="E5" s="158"/>
      <c r="F5" s="158"/>
      <c r="G5" s="158"/>
      <c r="H5" s="158"/>
      <c r="I5" s="158"/>
      <c r="J5" s="158"/>
      <c r="K5" s="157"/>
    </row>
    <row r="6" spans="2:11" ht="15" customHeight="1" x14ac:dyDescent="0.3">
      <c r="B6" s="156"/>
      <c r="C6" s="241" t="s">
        <v>255</v>
      </c>
      <c r="D6" s="241"/>
      <c r="E6" s="241"/>
      <c r="F6" s="241"/>
      <c r="G6" s="241"/>
      <c r="H6" s="241"/>
      <c r="I6" s="241"/>
      <c r="J6" s="241"/>
      <c r="K6" s="157"/>
    </row>
    <row r="7" spans="2:11" ht="15" customHeight="1" x14ac:dyDescent="0.3">
      <c r="B7" s="160"/>
      <c r="C7" s="241" t="s">
        <v>256</v>
      </c>
      <c r="D7" s="241"/>
      <c r="E7" s="241"/>
      <c r="F7" s="241"/>
      <c r="G7" s="241"/>
      <c r="H7" s="241"/>
      <c r="I7" s="241"/>
      <c r="J7" s="241"/>
      <c r="K7" s="157"/>
    </row>
    <row r="8" spans="2:11" ht="12.75" customHeight="1" x14ac:dyDescent="0.3">
      <c r="B8" s="160"/>
      <c r="C8" s="159"/>
      <c r="D8" s="159"/>
      <c r="E8" s="159"/>
      <c r="F8" s="159"/>
      <c r="G8" s="159"/>
      <c r="H8" s="159"/>
      <c r="I8" s="159"/>
      <c r="J8" s="159"/>
      <c r="K8" s="157"/>
    </row>
    <row r="9" spans="2:11" ht="15" customHeight="1" x14ac:dyDescent="0.3">
      <c r="B9" s="160"/>
      <c r="C9" s="241" t="s">
        <v>257</v>
      </c>
      <c r="D9" s="241"/>
      <c r="E9" s="241"/>
      <c r="F9" s="241"/>
      <c r="G9" s="241"/>
      <c r="H9" s="241"/>
      <c r="I9" s="241"/>
      <c r="J9" s="241"/>
      <c r="K9" s="157"/>
    </row>
    <row r="10" spans="2:11" ht="15" customHeight="1" x14ac:dyDescent="0.3">
      <c r="B10" s="160"/>
      <c r="C10" s="159"/>
      <c r="D10" s="241" t="s">
        <v>258</v>
      </c>
      <c r="E10" s="241"/>
      <c r="F10" s="241"/>
      <c r="G10" s="241"/>
      <c r="H10" s="241"/>
      <c r="I10" s="241"/>
      <c r="J10" s="241"/>
      <c r="K10" s="157"/>
    </row>
    <row r="11" spans="2:11" ht="15" customHeight="1" x14ac:dyDescent="0.3">
      <c r="B11" s="160"/>
      <c r="C11" s="161"/>
      <c r="D11" s="241" t="s">
        <v>259</v>
      </c>
      <c r="E11" s="241"/>
      <c r="F11" s="241"/>
      <c r="G11" s="241"/>
      <c r="H11" s="241"/>
      <c r="I11" s="241"/>
      <c r="J11" s="241"/>
      <c r="K11" s="157"/>
    </row>
    <row r="12" spans="2:11" ht="12.75" customHeight="1" x14ac:dyDescent="0.3">
      <c r="B12" s="160"/>
      <c r="C12" s="161"/>
      <c r="D12" s="161"/>
      <c r="E12" s="161"/>
      <c r="F12" s="161"/>
      <c r="G12" s="161"/>
      <c r="H12" s="161"/>
      <c r="I12" s="161"/>
      <c r="J12" s="161"/>
      <c r="K12" s="157"/>
    </row>
    <row r="13" spans="2:11" ht="15" customHeight="1" x14ac:dyDescent="0.3">
      <c r="B13" s="160"/>
      <c r="C13" s="161"/>
      <c r="D13" s="241" t="s">
        <v>260</v>
      </c>
      <c r="E13" s="241"/>
      <c r="F13" s="241"/>
      <c r="G13" s="241"/>
      <c r="H13" s="241"/>
      <c r="I13" s="241"/>
      <c r="J13" s="241"/>
      <c r="K13" s="157"/>
    </row>
    <row r="14" spans="2:11" ht="15" customHeight="1" x14ac:dyDescent="0.3">
      <c r="B14" s="160"/>
      <c r="C14" s="161"/>
      <c r="D14" s="241" t="s">
        <v>261</v>
      </c>
      <c r="E14" s="241"/>
      <c r="F14" s="241"/>
      <c r="G14" s="241"/>
      <c r="H14" s="241"/>
      <c r="I14" s="241"/>
      <c r="J14" s="241"/>
      <c r="K14" s="157"/>
    </row>
    <row r="15" spans="2:11" ht="15" customHeight="1" x14ac:dyDescent="0.3">
      <c r="B15" s="160"/>
      <c r="C15" s="161"/>
      <c r="D15" s="241" t="s">
        <v>262</v>
      </c>
      <c r="E15" s="241"/>
      <c r="F15" s="241"/>
      <c r="G15" s="241"/>
      <c r="H15" s="241"/>
      <c r="I15" s="241"/>
      <c r="J15" s="241"/>
      <c r="K15" s="157"/>
    </row>
    <row r="16" spans="2:11" ht="15" customHeight="1" x14ac:dyDescent="0.3">
      <c r="B16" s="160"/>
      <c r="C16" s="161"/>
      <c r="D16" s="161"/>
      <c r="E16" s="162" t="s">
        <v>40</v>
      </c>
      <c r="F16" s="241" t="s">
        <v>263</v>
      </c>
      <c r="G16" s="241"/>
      <c r="H16" s="241"/>
      <c r="I16" s="241"/>
      <c r="J16" s="241"/>
      <c r="K16" s="157"/>
    </row>
    <row r="17" spans="2:11" ht="15" customHeight="1" x14ac:dyDescent="0.3">
      <c r="B17" s="160"/>
      <c r="C17" s="161"/>
      <c r="D17" s="161"/>
      <c r="E17" s="162" t="s">
        <v>264</v>
      </c>
      <c r="F17" s="241" t="s">
        <v>265</v>
      </c>
      <c r="G17" s="241"/>
      <c r="H17" s="241"/>
      <c r="I17" s="241"/>
      <c r="J17" s="241"/>
      <c r="K17" s="157"/>
    </row>
    <row r="18" spans="2:11" ht="15" customHeight="1" x14ac:dyDescent="0.3">
      <c r="B18" s="160"/>
      <c r="C18" s="161"/>
      <c r="D18" s="161"/>
      <c r="E18" s="162" t="s">
        <v>266</v>
      </c>
      <c r="F18" s="241" t="s">
        <v>267</v>
      </c>
      <c r="G18" s="241"/>
      <c r="H18" s="241"/>
      <c r="I18" s="241"/>
      <c r="J18" s="241"/>
      <c r="K18" s="157"/>
    </row>
    <row r="19" spans="2:11" ht="15" customHeight="1" x14ac:dyDescent="0.3">
      <c r="B19" s="160"/>
      <c r="C19" s="161"/>
      <c r="D19" s="161"/>
      <c r="E19" s="162" t="s">
        <v>268</v>
      </c>
      <c r="F19" s="241" t="s">
        <v>269</v>
      </c>
      <c r="G19" s="241"/>
      <c r="H19" s="241"/>
      <c r="I19" s="241"/>
      <c r="J19" s="241"/>
      <c r="K19" s="157"/>
    </row>
    <row r="20" spans="2:11" ht="15" customHeight="1" x14ac:dyDescent="0.3">
      <c r="B20" s="160"/>
      <c r="C20" s="161"/>
      <c r="D20" s="161"/>
      <c r="E20" s="162" t="s">
        <v>270</v>
      </c>
      <c r="F20" s="241" t="s">
        <v>271</v>
      </c>
      <c r="G20" s="241"/>
      <c r="H20" s="241"/>
      <c r="I20" s="241"/>
      <c r="J20" s="241"/>
      <c r="K20" s="157"/>
    </row>
    <row r="21" spans="2:11" ht="15" customHeight="1" x14ac:dyDescent="0.3">
      <c r="B21" s="160"/>
      <c r="C21" s="161"/>
      <c r="D21" s="161"/>
      <c r="E21" s="162" t="s">
        <v>272</v>
      </c>
      <c r="F21" s="241" t="s">
        <v>273</v>
      </c>
      <c r="G21" s="241"/>
      <c r="H21" s="241"/>
      <c r="I21" s="241"/>
      <c r="J21" s="241"/>
      <c r="K21" s="157"/>
    </row>
    <row r="22" spans="2:11" ht="12.75" customHeight="1" x14ac:dyDescent="0.3">
      <c r="B22" s="160"/>
      <c r="C22" s="161"/>
      <c r="D22" s="161"/>
      <c r="E22" s="161"/>
      <c r="F22" s="161"/>
      <c r="G22" s="161"/>
      <c r="H22" s="161"/>
      <c r="I22" s="161"/>
      <c r="J22" s="161"/>
      <c r="K22" s="157"/>
    </row>
    <row r="23" spans="2:11" ht="15" customHeight="1" x14ac:dyDescent="0.3">
      <c r="B23" s="160"/>
      <c r="C23" s="241" t="s">
        <v>274</v>
      </c>
      <c r="D23" s="241"/>
      <c r="E23" s="241"/>
      <c r="F23" s="241"/>
      <c r="G23" s="241"/>
      <c r="H23" s="241"/>
      <c r="I23" s="241"/>
      <c r="J23" s="241"/>
      <c r="K23" s="157"/>
    </row>
    <row r="24" spans="2:11" ht="15" customHeight="1" x14ac:dyDescent="0.3">
      <c r="B24" s="160"/>
      <c r="C24" s="241" t="s">
        <v>275</v>
      </c>
      <c r="D24" s="241"/>
      <c r="E24" s="241"/>
      <c r="F24" s="241"/>
      <c r="G24" s="241"/>
      <c r="H24" s="241"/>
      <c r="I24" s="241"/>
      <c r="J24" s="241"/>
      <c r="K24" s="157"/>
    </row>
    <row r="25" spans="2:11" ht="15" customHeight="1" x14ac:dyDescent="0.3">
      <c r="B25" s="160"/>
      <c r="C25" s="159"/>
      <c r="D25" s="241" t="s">
        <v>276</v>
      </c>
      <c r="E25" s="241"/>
      <c r="F25" s="241"/>
      <c r="G25" s="241"/>
      <c r="H25" s="241"/>
      <c r="I25" s="241"/>
      <c r="J25" s="241"/>
      <c r="K25" s="157"/>
    </row>
    <row r="26" spans="2:11" ht="15" customHeight="1" x14ac:dyDescent="0.3">
      <c r="B26" s="160"/>
      <c r="C26" s="161"/>
      <c r="D26" s="241" t="s">
        <v>277</v>
      </c>
      <c r="E26" s="241"/>
      <c r="F26" s="241"/>
      <c r="G26" s="241"/>
      <c r="H26" s="241"/>
      <c r="I26" s="241"/>
      <c r="J26" s="241"/>
      <c r="K26" s="157"/>
    </row>
    <row r="27" spans="2:11" ht="12.75" customHeight="1" x14ac:dyDescent="0.3">
      <c r="B27" s="160"/>
      <c r="C27" s="161"/>
      <c r="D27" s="161"/>
      <c r="E27" s="161"/>
      <c r="F27" s="161"/>
      <c r="G27" s="161"/>
      <c r="H27" s="161"/>
      <c r="I27" s="161"/>
      <c r="J27" s="161"/>
      <c r="K27" s="157"/>
    </row>
    <row r="28" spans="2:11" ht="15" customHeight="1" x14ac:dyDescent="0.3">
      <c r="B28" s="160"/>
      <c r="C28" s="161"/>
      <c r="D28" s="241" t="s">
        <v>278</v>
      </c>
      <c r="E28" s="241"/>
      <c r="F28" s="241"/>
      <c r="G28" s="241"/>
      <c r="H28" s="241"/>
      <c r="I28" s="241"/>
      <c r="J28" s="241"/>
      <c r="K28" s="157"/>
    </row>
    <row r="29" spans="2:11" ht="15" customHeight="1" x14ac:dyDescent="0.3">
      <c r="B29" s="160"/>
      <c r="C29" s="161"/>
      <c r="D29" s="241" t="s">
        <v>279</v>
      </c>
      <c r="E29" s="241"/>
      <c r="F29" s="241"/>
      <c r="G29" s="241"/>
      <c r="H29" s="241"/>
      <c r="I29" s="241"/>
      <c r="J29" s="241"/>
      <c r="K29" s="157"/>
    </row>
    <row r="30" spans="2:11" ht="12.75" customHeight="1" x14ac:dyDescent="0.3">
      <c r="B30" s="160"/>
      <c r="C30" s="161"/>
      <c r="D30" s="161"/>
      <c r="E30" s="161"/>
      <c r="F30" s="161"/>
      <c r="G30" s="161"/>
      <c r="H30" s="161"/>
      <c r="I30" s="161"/>
      <c r="J30" s="161"/>
      <c r="K30" s="157"/>
    </row>
    <row r="31" spans="2:11" ht="15" customHeight="1" x14ac:dyDescent="0.3">
      <c r="B31" s="160"/>
      <c r="C31" s="161"/>
      <c r="D31" s="241" t="s">
        <v>280</v>
      </c>
      <c r="E31" s="241"/>
      <c r="F31" s="241"/>
      <c r="G31" s="241"/>
      <c r="H31" s="241"/>
      <c r="I31" s="241"/>
      <c r="J31" s="241"/>
      <c r="K31" s="157"/>
    </row>
    <row r="32" spans="2:11" ht="15" customHeight="1" x14ac:dyDescent="0.3">
      <c r="B32" s="160"/>
      <c r="C32" s="161"/>
      <c r="D32" s="241" t="s">
        <v>281</v>
      </c>
      <c r="E32" s="241"/>
      <c r="F32" s="241"/>
      <c r="G32" s="241"/>
      <c r="H32" s="241"/>
      <c r="I32" s="241"/>
      <c r="J32" s="241"/>
      <c r="K32" s="157"/>
    </row>
    <row r="33" spans="2:11" ht="15" customHeight="1" x14ac:dyDescent="0.3">
      <c r="B33" s="160"/>
      <c r="C33" s="161"/>
      <c r="D33" s="241" t="s">
        <v>282</v>
      </c>
      <c r="E33" s="241"/>
      <c r="F33" s="241"/>
      <c r="G33" s="241"/>
      <c r="H33" s="241"/>
      <c r="I33" s="241"/>
      <c r="J33" s="241"/>
      <c r="K33" s="157"/>
    </row>
    <row r="34" spans="2:11" ht="15" customHeight="1" x14ac:dyDescent="0.3">
      <c r="B34" s="160"/>
      <c r="C34" s="161"/>
      <c r="D34" s="159"/>
      <c r="E34" s="163" t="s">
        <v>62</v>
      </c>
      <c r="F34" s="159"/>
      <c r="G34" s="241" t="s">
        <v>283</v>
      </c>
      <c r="H34" s="241"/>
      <c r="I34" s="241"/>
      <c r="J34" s="241"/>
      <c r="K34" s="157"/>
    </row>
    <row r="35" spans="2:11" ht="30.75" customHeight="1" x14ac:dyDescent="0.3">
      <c r="B35" s="160"/>
      <c r="C35" s="161"/>
      <c r="D35" s="159"/>
      <c r="E35" s="163" t="s">
        <v>284</v>
      </c>
      <c r="F35" s="159"/>
      <c r="G35" s="241" t="s">
        <v>285</v>
      </c>
      <c r="H35" s="241"/>
      <c r="I35" s="241"/>
      <c r="J35" s="241"/>
      <c r="K35" s="157"/>
    </row>
    <row r="36" spans="2:11" ht="15" customHeight="1" x14ac:dyDescent="0.3">
      <c r="B36" s="160"/>
      <c r="C36" s="161"/>
      <c r="D36" s="159"/>
      <c r="E36" s="163" t="s">
        <v>36</v>
      </c>
      <c r="F36" s="159"/>
      <c r="G36" s="241" t="s">
        <v>286</v>
      </c>
      <c r="H36" s="241"/>
      <c r="I36" s="241"/>
      <c r="J36" s="241"/>
      <c r="K36" s="157"/>
    </row>
    <row r="37" spans="2:11" ht="15" customHeight="1" x14ac:dyDescent="0.3">
      <c r="B37" s="160"/>
      <c r="C37" s="161"/>
      <c r="D37" s="159"/>
      <c r="E37" s="163" t="s">
        <v>63</v>
      </c>
      <c r="F37" s="159"/>
      <c r="G37" s="241" t="s">
        <v>287</v>
      </c>
      <c r="H37" s="241"/>
      <c r="I37" s="241"/>
      <c r="J37" s="241"/>
      <c r="K37" s="157"/>
    </row>
    <row r="38" spans="2:11" ht="15" customHeight="1" x14ac:dyDescent="0.3">
      <c r="B38" s="160"/>
      <c r="C38" s="161"/>
      <c r="D38" s="159"/>
      <c r="E38" s="163" t="s">
        <v>64</v>
      </c>
      <c r="F38" s="159"/>
      <c r="G38" s="241" t="s">
        <v>288</v>
      </c>
      <c r="H38" s="241"/>
      <c r="I38" s="241"/>
      <c r="J38" s="241"/>
      <c r="K38" s="157"/>
    </row>
    <row r="39" spans="2:11" ht="15" customHeight="1" x14ac:dyDescent="0.3">
      <c r="B39" s="160"/>
      <c r="C39" s="161"/>
      <c r="D39" s="159"/>
      <c r="E39" s="163" t="s">
        <v>65</v>
      </c>
      <c r="F39" s="159"/>
      <c r="G39" s="241" t="s">
        <v>289</v>
      </c>
      <c r="H39" s="241"/>
      <c r="I39" s="241"/>
      <c r="J39" s="241"/>
      <c r="K39" s="157"/>
    </row>
    <row r="40" spans="2:11" ht="15" customHeight="1" x14ac:dyDescent="0.3">
      <c r="B40" s="160"/>
      <c r="C40" s="161"/>
      <c r="D40" s="159"/>
      <c r="E40" s="163" t="s">
        <v>290</v>
      </c>
      <c r="F40" s="159"/>
      <c r="G40" s="241" t="s">
        <v>291</v>
      </c>
      <c r="H40" s="241"/>
      <c r="I40" s="241"/>
      <c r="J40" s="241"/>
      <c r="K40" s="157"/>
    </row>
    <row r="41" spans="2:11" ht="15" customHeight="1" x14ac:dyDescent="0.3">
      <c r="B41" s="160"/>
      <c r="C41" s="161"/>
      <c r="D41" s="159"/>
      <c r="E41" s="163"/>
      <c r="F41" s="159"/>
      <c r="G41" s="241" t="s">
        <v>292</v>
      </c>
      <c r="H41" s="241"/>
      <c r="I41" s="241"/>
      <c r="J41" s="241"/>
      <c r="K41" s="157"/>
    </row>
    <row r="42" spans="2:11" ht="15" customHeight="1" x14ac:dyDescent="0.3">
      <c r="B42" s="160"/>
      <c r="C42" s="161"/>
      <c r="D42" s="159"/>
      <c r="E42" s="163" t="s">
        <v>293</v>
      </c>
      <c r="F42" s="159"/>
      <c r="G42" s="241" t="s">
        <v>294</v>
      </c>
      <c r="H42" s="241"/>
      <c r="I42" s="241"/>
      <c r="J42" s="241"/>
      <c r="K42" s="157"/>
    </row>
    <row r="43" spans="2:11" ht="15" customHeight="1" x14ac:dyDescent="0.3">
      <c r="B43" s="160"/>
      <c r="C43" s="161"/>
      <c r="D43" s="159"/>
      <c r="E43" s="163" t="s">
        <v>67</v>
      </c>
      <c r="F43" s="159"/>
      <c r="G43" s="241" t="s">
        <v>295</v>
      </c>
      <c r="H43" s="241"/>
      <c r="I43" s="241"/>
      <c r="J43" s="241"/>
      <c r="K43" s="157"/>
    </row>
    <row r="44" spans="2:11" ht="12.75" customHeight="1" x14ac:dyDescent="0.3">
      <c r="B44" s="160"/>
      <c r="C44" s="161"/>
      <c r="D44" s="159"/>
      <c r="E44" s="159"/>
      <c r="F44" s="159"/>
      <c r="G44" s="159"/>
      <c r="H44" s="159"/>
      <c r="I44" s="159"/>
      <c r="J44" s="159"/>
      <c r="K44" s="157"/>
    </row>
    <row r="45" spans="2:11" ht="15" customHeight="1" x14ac:dyDescent="0.3">
      <c r="B45" s="160"/>
      <c r="C45" s="161"/>
      <c r="D45" s="241" t="s">
        <v>296</v>
      </c>
      <c r="E45" s="241"/>
      <c r="F45" s="241"/>
      <c r="G45" s="241"/>
      <c r="H45" s="241"/>
      <c r="I45" s="241"/>
      <c r="J45" s="241"/>
      <c r="K45" s="157"/>
    </row>
    <row r="46" spans="2:11" ht="15" customHeight="1" x14ac:dyDescent="0.3">
      <c r="B46" s="160"/>
      <c r="C46" s="161"/>
      <c r="D46" s="161"/>
      <c r="E46" s="241" t="s">
        <v>297</v>
      </c>
      <c r="F46" s="241"/>
      <c r="G46" s="241"/>
      <c r="H46" s="241"/>
      <c r="I46" s="241"/>
      <c r="J46" s="241"/>
      <c r="K46" s="157"/>
    </row>
    <row r="47" spans="2:11" ht="15" customHeight="1" x14ac:dyDescent="0.3">
      <c r="B47" s="160"/>
      <c r="C47" s="161"/>
      <c r="D47" s="161"/>
      <c r="E47" s="241" t="s">
        <v>298</v>
      </c>
      <c r="F47" s="241"/>
      <c r="G47" s="241"/>
      <c r="H47" s="241"/>
      <c r="I47" s="241"/>
      <c r="J47" s="241"/>
      <c r="K47" s="157"/>
    </row>
    <row r="48" spans="2:11" ht="15" customHeight="1" x14ac:dyDescent="0.3">
      <c r="B48" s="160"/>
      <c r="C48" s="161"/>
      <c r="D48" s="161"/>
      <c r="E48" s="241" t="s">
        <v>299</v>
      </c>
      <c r="F48" s="241"/>
      <c r="G48" s="241"/>
      <c r="H48" s="241"/>
      <c r="I48" s="241"/>
      <c r="J48" s="241"/>
      <c r="K48" s="157"/>
    </row>
    <row r="49" spans="2:11" ht="15" customHeight="1" x14ac:dyDescent="0.3">
      <c r="B49" s="160"/>
      <c r="C49" s="161"/>
      <c r="D49" s="241" t="s">
        <v>300</v>
      </c>
      <c r="E49" s="241"/>
      <c r="F49" s="241"/>
      <c r="G49" s="241"/>
      <c r="H49" s="241"/>
      <c r="I49" s="241"/>
      <c r="J49" s="241"/>
      <c r="K49" s="157"/>
    </row>
    <row r="50" spans="2:11" ht="25.5" customHeight="1" x14ac:dyDescent="0.3">
      <c r="B50" s="156"/>
      <c r="C50" s="243" t="s">
        <v>301</v>
      </c>
      <c r="D50" s="243"/>
      <c r="E50" s="243"/>
      <c r="F50" s="243"/>
      <c r="G50" s="243"/>
      <c r="H50" s="243"/>
      <c r="I50" s="243"/>
      <c r="J50" s="243"/>
      <c r="K50" s="157"/>
    </row>
    <row r="51" spans="2:11" ht="5.25" customHeight="1" x14ac:dyDescent="0.3">
      <c r="B51" s="156"/>
      <c r="C51" s="158"/>
      <c r="D51" s="158"/>
      <c r="E51" s="158"/>
      <c r="F51" s="158"/>
      <c r="G51" s="158"/>
      <c r="H51" s="158"/>
      <c r="I51" s="158"/>
      <c r="J51" s="158"/>
      <c r="K51" s="157"/>
    </row>
    <row r="52" spans="2:11" ht="15" customHeight="1" x14ac:dyDescent="0.3">
      <c r="B52" s="156"/>
      <c r="C52" s="241" t="s">
        <v>302</v>
      </c>
      <c r="D52" s="241"/>
      <c r="E52" s="241"/>
      <c r="F52" s="241"/>
      <c r="G52" s="241"/>
      <c r="H52" s="241"/>
      <c r="I52" s="241"/>
      <c r="J52" s="241"/>
      <c r="K52" s="157"/>
    </row>
    <row r="53" spans="2:11" ht="15" customHeight="1" x14ac:dyDescent="0.3">
      <c r="B53" s="156"/>
      <c r="C53" s="241" t="s">
        <v>303</v>
      </c>
      <c r="D53" s="241"/>
      <c r="E53" s="241"/>
      <c r="F53" s="241"/>
      <c r="G53" s="241"/>
      <c r="H53" s="241"/>
      <c r="I53" s="241"/>
      <c r="J53" s="241"/>
      <c r="K53" s="157"/>
    </row>
    <row r="54" spans="2:11" ht="12.75" customHeight="1" x14ac:dyDescent="0.3">
      <c r="B54" s="156"/>
      <c r="C54" s="159"/>
      <c r="D54" s="159"/>
      <c r="E54" s="159"/>
      <c r="F54" s="159"/>
      <c r="G54" s="159"/>
      <c r="H54" s="159"/>
      <c r="I54" s="159"/>
      <c r="J54" s="159"/>
      <c r="K54" s="157"/>
    </row>
    <row r="55" spans="2:11" ht="15" customHeight="1" x14ac:dyDescent="0.3">
      <c r="B55" s="156"/>
      <c r="C55" s="241" t="s">
        <v>304</v>
      </c>
      <c r="D55" s="241"/>
      <c r="E55" s="241"/>
      <c r="F55" s="241"/>
      <c r="G55" s="241"/>
      <c r="H55" s="241"/>
      <c r="I55" s="241"/>
      <c r="J55" s="241"/>
      <c r="K55" s="157"/>
    </row>
    <row r="56" spans="2:11" ht="15" customHeight="1" x14ac:dyDescent="0.3">
      <c r="B56" s="156"/>
      <c r="C56" s="161"/>
      <c r="D56" s="241" t="s">
        <v>305</v>
      </c>
      <c r="E56" s="241"/>
      <c r="F56" s="241"/>
      <c r="G56" s="241"/>
      <c r="H56" s="241"/>
      <c r="I56" s="241"/>
      <c r="J56" s="241"/>
      <c r="K56" s="157"/>
    </row>
    <row r="57" spans="2:11" ht="15" customHeight="1" x14ac:dyDescent="0.3">
      <c r="B57" s="156"/>
      <c r="C57" s="161"/>
      <c r="D57" s="241" t="s">
        <v>306</v>
      </c>
      <c r="E57" s="241"/>
      <c r="F57" s="241"/>
      <c r="G57" s="241"/>
      <c r="H57" s="241"/>
      <c r="I57" s="241"/>
      <c r="J57" s="241"/>
      <c r="K57" s="157"/>
    </row>
    <row r="58" spans="2:11" ht="15" customHeight="1" x14ac:dyDescent="0.3">
      <c r="B58" s="156"/>
      <c r="C58" s="161"/>
      <c r="D58" s="241" t="s">
        <v>307</v>
      </c>
      <c r="E58" s="241"/>
      <c r="F58" s="241"/>
      <c r="G58" s="241"/>
      <c r="H58" s="241"/>
      <c r="I58" s="241"/>
      <c r="J58" s="241"/>
      <c r="K58" s="157"/>
    </row>
    <row r="59" spans="2:11" ht="15" customHeight="1" x14ac:dyDescent="0.3">
      <c r="B59" s="156"/>
      <c r="C59" s="161"/>
      <c r="D59" s="241" t="s">
        <v>308</v>
      </c>
      <c r="E59" s="241"/>
      <c r="F59" s="241"/>
      <c r="G59" s="241"/>
      <c r="H59" s="241"/>
      <c r="I59" s="241"/>
      <c r="J59" s="241"/>
      <c r="K59" s="157"/>
    </row>
    <row r="60" spans="2:11" ht="15" customHeight="1" x14ac:dyDescent="0.3">
      <c r="B60" s="156"/>
      <c r="C60" s="161"/>
      <c r="D60" s="244" t="s">
        <v>309</v>
      </c>
      <c r="E60" s="244"/>
      <c r="F60" s="244"/>
      <c r="G60" s="244"/>
      <c r="H60" s="244"/>
      <c r="I60" s="244"/>
      <c r="J60" s="244"/>
      <c r="K60" s="157"/>
    </row>
    <row r="61" spans="2:11" ht="15" customHeight="1" x14ac:dyDescent="0.3">
      <c r="B61" s="156"/>
      <c r="C61" s="161"/>
      <c r="D61" s="241" t="s">
        <v>310</v>
      </c>
      <c r="E61" s="241"/>
      <c r="F61" s="241"/>
      <c r="G61" s="241"/>
      <c r="H61" s="241"/>
      <c r="I61" s="241"/>
      <c r="J61" s="241"/>
      <c r="K61" s="157"/>
    </row>
    <row r="62" spans="2:11" ht="12.75" customHeight="1" x14ac:dyDescent="0.3">
      <c r="B62" s="156"/>
      <c r="C62" s="161"/>
      <c r="D62" s="161"/>
      <c r="E62" s="164"/>
      <c r="F62" s="161"/>
      <c r="G62" s="161"/>
      <c r="H62" s="161"/>
      <c r="I62" s="161"/>
      <c r="J62" s="161"/>
      <c r="K62" s="157"/>
    </row>
    <row r="63" spans="2:11" ht="15" customHeight="1" x14ac:dyDescent="0.3">
      <c r="B63" s="156"/>
      <c r="C63" s="161"/>
      <c r="D63" s="241" t="s">
        <v>311</v>
      </c>
      <c r="E63" s="241"/>
      <c r="F63" s="241"/>
      <c r="G63" s="241"/>
      <c r="H63" s="241"/>
      <c r="I63" s="241"/>
      <c r="J63" s="241"/>
      <c r="K63" s="157"/>
    </row>
    <row r="64" spans="2:11" ht="15" customHeight="1" x14ac:dyDescent="0.3">
      <c r="B64" s="156"/>
      <c r="C64" s="161"/>
      <c r="D64" s="244" t="s">
        <v>312</v>
      </c>
      <c r="E64" s="244"/>
      <c r="F64" s="244"/>
      <c r="G64" s="244"/>
      <c r="H64" s="244"/>
      <c r="I64" s="244"/>
      <c r="J64" s="244"/>
      <c r="K64" s="157"/>
    </row>
    <row r="65" spans="2:11" ht="15" customHeight="1" x14ac:dyDescent="0.3">
      <c r="B65" s="156"/>
      <c r="C65" s="161"/>
      <c r="D65" s="241" t="s">
        <v>313</v>
      </c>
      <c r="E65" s="241"/>
      <c r="F65" s="241"/>
      <c r="G65" s="241"/>
      <c r="H65" s="241"/>
      <c r="I65" s="241"/>
      <c r="J65" s="241"/>
      <c r="K65" s="157"/>
    </row>
    <row r="66" spans="2:11" ht="15" customHeight="1" x14ac:dyDescent="0.3">
      <c r="B66" s="156"/>
      <c r="C66" s="161"/>
      <c r="D66" s="241" t="s">
        <v>314</v>
      </c>
      <c r="E66" s="241"/>
      <c r="F66" s="241"/>
      <c r="G66" s="241"/>
      <c r="H66" s="241"/>
      <c r="I66" s="241"/>
      <c r="J66" s="241"/>
      <c r="K66" s="157"/>
    </row>
    <row r="67" spans="2:11" ht="15" customHeight="1" x14ac:dyDescent="0.3">
      <c r="B67" s="156"/>
      <c r="C67" s="161"/>
      <c r="D67" s="241" t="s">
        <v>315</v>
      </c>
      <c r="E67" s="241"/>
      <c r="F67" s="241"/>
      <c r="G67" s="241"/>
      <c r="H67" s="241"/>
      <c r="I67" s="241"/>
      <c r="J67" s="241"/>
      <c r="K67" s="157"/>
    </row>
    <row r="68" spans="2:11" ht="15" customHeight="1" x14ac:dyDescent="0.3">
      <c r="B68" s="156"/>
      <c r="C68" s="161"/>
      <c r="D68" s="241" t="s">
        <v>316</v>
      </c>
      <c r="E68" s="241"/>
      <c r="F68" s="241"/>
      <c r="G68" s="241"/>
      <c r="H68" s="241"/>
      <c r="I68" s="241"/>
      <c r="J68" s="241"/>
      <c r="K68" s="157"/>
    </row>
    <row r="69" spans="2:11" ht="12.75" customHeight="1" x14ac:dyDescent="0.3">
      <c r="B69" s="165"/>
      <c r="C69" s="166"/>
      <c r="D69" s="166"/>
      <c r="E69" s="166"/>
      <c r="F69" s="166"/>
      <c r="G69" s="166"/>
      <c r="H69" s="166"/>
      <c r="I69" s="166"/>
      <c r="J69" s="166"/>
      <c r="K69" s="167"/>
    </row>
    <row r="70" spans="2:11" ht="18.75" customHeight="1" x14ac:dyDescent="0.3">
      <c r="B70" s="168"/>
      <c r="C70" s="168"/>
      <c r="D70" s="168"/>
      <c r="E70" s="168"/>
      <c r="F70" s="168"/>
      <c r="G70" s="168"/>
      <c r="H70" s="168"/>
      <c r="I70" s="168"/>
      <c r="J70" s="168"/>
      <c r="K70" s="169"/>
    </row>
    <row r="71" spans="2:11" ht="18.75" customHeight="1" x14ac:dyDescent="0.3">
      <c r="B71" s="169"/>
      <c r="C71" s="169"/>
      <c r="D71" s="169"/>
      <c r="E71" s="169"/>
      <c r="F71" s="169"/>
      <c r="G71" s="169"/>
      <c r="H71" s="169"/>
      <c r="I71" s="169"/>
      <c r="J71" s="169"/>
      <c r="K71" s="169"/>
    </row>
    <row r="72" spans="2:11" ht="7.5" customHeight="1" x14ac:dyDescent="0.3">
      <c r="B72" s="170"/>
      <c r="C72" s="171"/>
      <c r="D72" s="171"/>
      <c r="E72" s="171"/>
      <c r="F72" s="171"/>
      <c r="G72" s="171"/>
      <c r="H72" s="171"/>
      <c r="I72" s="171"/>
      <c r="J72" s="171"/>
      <c r="K72" s="172"/>
    </row>
    <row r="73" spans="2:11" ht="45" customHeight="1" x14ac:dyDescent="0.3">
      <c r="B73" s="173"/>
      <c r="C73" s="245" t="s">
        <v>48</v>
      </c>
      <c r="D73" s="245"/>
      <c r="E73" s="245"/>
      <c r="F73" s="245"/>
      <c r="G73" s="245"/>
      <c r="H73" s="245"/>
      <c r="I73" s="245"/>
      <c r="J73" s="245"/>
      <c r="K73" s="174"/>
    </row>
    <row r="74" spans="2:11" ht="17.25" customHeight="1" x14ac:dyDescent="0.3">
      <c r="B74" s="173"/>
      <c r="C74" s="175" t="s">
        <v>317</v>
      </c>
      <c r="D74" s="175"/>
      <c r="E74" s="175"/>
      <c r="F74" s="175" t="s">
        <v>318</v>
      </c>
      <c r="G74" s="176"/>
      <c r="H74" s="175" t="s">
        <v>63</v>
      </c>
      <c r="I74" s="175" t="s">
        <v>37</v>
      </c>
      <c r="J74" s="175" t="s">
        <v>319</v>
      </c>
      <c r="K74" s="174"/>
    </row>
    <row r="75" spans="2:11" ht="17.25" customHeight="1" x14ac:dyDescent="0.3">
      <c r="B75" s="173"/>
      <c r="C75" s="177" t="s">
        <v>320</v>
      </c>
      <c r="D75" s="177"/>
      <c r="E75" s="177"/>
      <c r="F75" s="178" t="s">
        <v>321</v>
      </c>
      <c r="G75" s="179"/>
      <c r="H75" s="177"/>
      <c r="I75" s="177"/>
      <c r="J75" s="177" t="s">
        <v>322</v>
      </c>
      <c r="K75" s="174"/>
    </row>
    <row r="76" spans="2:11" ht="5.25" customHeight="1" x14ac:dyDescent="0.3">
      <c r="B76" s="173"/>
      <c r="C76" s="180"/>
      <c r="D76" s="180"/>
      <c r="E76" s="180"/>
      <c r="F76" s="180"/>
      <c r="G76" s="181"/>
      <c r="H76" s="180"/>
      <c r="I76" s="180"/>
      <c r="J76" s="180"/>
      <c r="K76" s="174"/>
    </row>
    <row r="77" spans="2:11" ht="15" customHeight="1" x14ac:dyDescent="0.3">
      <c r="B77" s="173"/>
      <c r="C77" s="163" t="s">
        <v>36</v>
      </c>
      <c r="D77" s="180"/>
      <c r="E77" s="180"/>
      <c r="F77" s="182" t="s">
        <v>323</v>
      </c>
      <c r="G77" s="181"/>
      <c r="H77" s="163" t="s">
        <v>324</v>
      </c>
      <c r="I77" s="163" t="s">
        <v>325</v>
      </c>
      <c r="J77" s="163">
        <v>20</v>
      </c>
      <c r="K77" s="174"/>
    </row>
    <row r="78" spans="2:11" ht="15" customHeight="1" x14ac:dyDescent="0.3">
      <c r="B78" s="173"/>
      <c r="C78" s="163" t="s">
        <v>326</v>
      </c>
      <c r="D78" s="163"/>
      <c r="E78" s="163"/>
      <c r="F78" s="182" t="s">
        <v>323</v>
      </c>
      <c r="G78" s="181"/>
      <c r="H78" s="163" t="s">
        <v>327</v>
      </c>
      <c r="I78" s="163" t="s">
        <v>325</v>
      </c>
      <c r="J78" s="163">
        <v>120</v>
      </c>
      <c r="K78" s="174"/>
    </row>
    <row r="79" spans="2:11" ht="15" customHeight="1" x14ac:dyDescent="0.3">
      <c r="B79" s="183"/>
      <c r="C79" s="163" t="s">
        <v>328</v>
      </c>
      <c r="D79" s="163"/>
      <c r="E79" s="163"/>
      <c r="F79" s="182" t="s">
        <v>329</v>
      </c>
      <c r="G79" s="181"/>
      <c r="H79" s="163" t="s">
        <v>330</v>
      </c>
      <c r="I79" s="163" t="s">
        <v>325</v>
      </c>
      <c r="J79" s="163">
        <v>50</v>
      </c>
      <c r="K79" s="174"/>
    </row>
    <row r="80" spans="2:11" ht="15" customHeight="1" x14ac:dyDescent="0.3">
      <c r="B80" s="183"/>
      <c r="C80" s="163" t="s">
        <v>331</v>
      </c>
      <c r="D80" s="163"/>
      <c r="E80" s="163"/>
      <c r="F80" s="182" t="s">
        <v>323</v>
      </c>
      <c r="G80" s="181"/>
      <c r="H80" s="163" t="s">
        <v>332</v>
      </c>
      <c r="I80" s="163" t="s">
        <v>333</v>
      </c>
      <c r="J80" s="163"/>
      <c r="K80" s="174"/>
    </row>
    <row r="81" spans="2:11" ht="15" customHeight="1" x14ac:dyDescent="0.3">
      <c r="B81" s="183"/>
      <c r="C81" s="184" t="s">
        <v>334</v>
      </c>
      <c r="D81" s="184"/>
      <c r="E81" s="184"/>
      <c r="F81" s="185" t="s">
        <v>329</v>
      </c>
      <c r="G81" s="184"/>
      <c r="H81" s="184" t="s">
        <v>335</v>
      </c>
      <c r="I81" s="184" t="s">
        <v>325</v>
      </c>
      <c r="J81" s="184">
        <v>15</v>
      </c>
      <c r="K81" s="174"/>
    </row>
    <row r="82" spans="2:11" ht="15" customHeight="1" x14ac:dyDescent="0.3">
      <c r="B82" s="183"/>
      <c r="C82" s="184" t="s">
        <v>336</v>
      </c>
      <c r="D82" s="184"/>
      <c r="E82" s="184"/>
      <c r="F82" s="185" t="s">
        <v>329</v>
      </c>
      <c r="G82" s="184"/>
      <c r="H82" s="184" t="s">
        <v>337</v>
      </c>
      <c r="I82" s="184" t="s">
        <v>325</v>
      </c>
      <c r="J82" s="184">
        <v>15</v>
      </c>
      <c r="K82" s="174"/>
    </row>
    <row r="83" spans="2:11" ht="15" customHeight="1" x14ac:dyDescent="0.3">
      <c r="B83" s="183"/>
      <c r="C83" s="184" t="s">
        <v>338</v>
      </c>
      <c r="D83" s="184"/>
      <c r="E83" s="184"/>
      <c r="F83" s="185" t="s">
        <v>329</v>
      </c>
      <c r="G83" s="184"/>
      <c r="H83" s="184" t="s">
        <v>339</v>
      </c>
      <c r="I83" s="184" t="s">
        <v>325</v>
      </c>
      <c r="J83" s="184">
        <v>20</v>
      </c>
      <c r="K83" s="174"/>
    </row>
    <row r="84" spans="2:11" ht="15" customHeight="1" x14ac:dyDescent="0.3">
      <c r="B84" s="183"/>
      <c r="C84" s="184" t="s">
        <v>340</v>
      </c>
      <c r="D84" s="184"/>
      <c r="E84" s="184"/>
      <c r="F84" s="185" t="s">
        <v>329</v>
      </c>
      <c r="G84" s="184"/>
      <c r="H84" s="184" t="s">
        <v>341</v>
      </c>
      <c r="I84" s="184" t="s">
        <v>325</v>
      </c>
      <c r="J84" s="184">
        <v>20</v>
      </c>
      <c r="K84" s="174"/>
    </row>
    <row r="85" spans="2:11" ht="15" customHeight="1" x14ac:dyDescent="0.3">
      <c r="B85" s="183"/>
      <c r="C85" s="163" t="s">
        <v>342</v>
      </c>
      <c r="D85" s="163"/>
      <c r="E85" s="163"/>
      <c r="F85" s="182" t="s">
        <v>329</v>
      </c>
      <c r="G85" s="181"/>
      <c r="H85" s="163" t="s">
        <v>343</v>
      </c>
      <c r="I85" s="163" t="s">
        <v>325</v>
      </c>
      <c r="J85" s="163">
        <v>50</v>
      </c>
      <c r="K85" s="174"/>
    </row>
    <row r="86" spans="2:11" ht="15" customHeight="1" x14ac:dyDescent="0.3">
      <c r="B86" s="183"/>
      <c r="C86" s="163" t="s">
        <v>344</v>
      </c>
      <c r="D86" s="163"/>
      <c r="E86" s="163"/>
      <c r="F86" s="182" t="s">
        <v>329</v>
      </c>
      <c r="G86" s="181"/>
      <c r="H86" s="163" t="s">
        <v>345</v>
      </c>
      <c r="I86" s="163" t="s">
        <v>325</v>
      </c>
      <c r="J86" s="163">
        <v>20</v>
      </c>
      <c r="K86" s="174"/>
    </row>
    <row r="87" spans="2:11" ht="15" customHeight="1" x14ac:dyDescent="0.3">
      <c r="B87" s="183"/>
      <c r="C87" s="163" t="s">
        <v>346</v>
      </c>
      <c r="D87" s="163"/>
      <c r="E87" s="163"/>
      <c r="F87" s="182" t="s">
        <v>329</v>
      </c>
      <c r="G87" s="181"/>
      <c r="H87" s="163" t="s">
        <v>347</v>
      </c>
      <c r="I87" s="163" t="s">
        <v>325</v>
      </c>
      <c r="J87" s="163">
        <v>20</v>
      </c>
      <c r="K87" s="174"/>
    </row>
    <row r="88" spans="2:11" ht="15" customHeight="1" x14ac:dyDescent="0.3">
      <c r="B88" s="183"/>
      <c r="C88" s="163" t="s">
        <v>348</v>
      </c>
      <c r="D88" s="163"/>
      <c r="E88" s="163"/>
      <c r="F88" s="182" t="s">
        <v>329</v>
      </c>
      <c r="G88" s="181"/>
      <c r="H88" s="163" t="s">
        <v>349</v>
      </c>
      <c r="I88" s="163" t="s">
        <v>325</v>
      </c>
      <c r="J88" s="163">
        <v>50</v>
      </c>
      <c r="K88" s="174"/>
    </row>
    <row r="89" spans="2:11" ht="15" customHeight="1" x14ac:dyDescent="0.3">
      <c r="B89" s="183"/>
      <c r="C89" s="163" t="s">
        <v>350</v>
      </c>
      <c r="D89" s="163"/>
      <c r="E89" s="163"/>
      <c r="F89" s="182" t="s">
        <v>329</v>
      </c>
      <c r="G89" s="181"/>
      <c r="H89" s="163" t="s">
        <v>350</v>
      </c>
      <c r="I89" s="163" t="s">
        <v>325</v>
      </c>
      <c r="J89" s="163">
        <v>50</v>
      </c>
      <c r="K89" s="174"/>
    </row>
    <row r="90" spans="2:11" ht="15" customHeight="1" x14ac:dyDescent="0.3">
      <c r="B90" s="183"/>
      <c r="C90" s="163" t="s">
        <v>68</v>
      </c>
      <c r="D90" s="163"/>
      <c r="E90" s="163"/>
      <c r="F90" s="182" t="s">
        <v>329</v>
      </c>
      <c r="G90" s="181"/>
      <c r="H90" s="163" t="s">
        <v>351</v>
      </c>
      <c r="I90" s="163" t="s">
        <v>325</v>
      </c>
      <c r="J90" s="163">
        <v>255</v>
      </c>
      <c r="K90" s="174"/>
    </row>
    <row r="91" spans="2:11" ht="15" customHeight="1" x14ac:dyDescent="0.3">
      <c r="B91" s="183"/>
      <c r="C91" s="163" t="s">
        <v>352</v>
      </c>
      <c r="D91" s="163"/>
      <c r="E91" s="163"/>
      <c r="F91" s="182" t="s">
        <v>323</v>
      </c>
      <c r="G91" s="181"/>
      <c r="H91" s="163" t="s">
        <v>353</v>
      </c>
      <c r="I91" s="163" t="s">
        <v>354</v>
      </c>
      <c r="J91" s="163"/>
      <c r="K91" s="174"/>
    </row>
    <row r="92" spans="2:11" ht="15" customHeight="1" x14ac:dyDescent="0.3">
      <c r="B92" s="183"/>
      <c r="C92" s="163" t="s">
        <v>355</v>
      </c>
      <c r="D92" s="163"/>
      <c r="E92" s="163"/>
      <c r="F92" s="182" t="s">
        <v>323</v>
      </c>
      <c r="G92" s="181"/>
      <c r="H92" s="163" t="s">
        <v>356</v>
      </c>
      <c r="I92" s="163" t="s">
        <v>357</v>
      </c>
      <c r="J92" s="163"/>
      <c r="K92" s="174"/>
    </row>
    <row r="93" spans="2:11" ht="15" customHeight="1" x14ac:dyDescent="0.3">
      <c r="B93" s="183"/>
      <c r="C93" s="163" t="s">
        <v>358</v>
      </c>
      <c r="D93" s="163"/>
      <c r="E93" s="163"/>
      <c r="F93" s="182" t="s">
        <v>323</v>
      </c>
      <c r="G93" s="181"/>
      <c r="H93" s="163" t="s">
        <v>358</v>
      </c>
      <c r="I93" s="163" t="s">
        <v>357</v>
      </c>
      <c r="J93" s="163"/>
      <c r="K93" s="174"/>
    </row>
    <row r="94" spans="2:11" ht="15" customHeight="1" x14ac:dyDescent="0.3">
      <c r="B94" s="183"/>
      <c r="C94" s="163" t="s">
        <v>23</v>
      </c>
      <c r="D94" s="163"/>
      <c r="E94" s="163"/>
      <c r="F94" s="182" t="s">
        <v>323</v>
      </c>
      <c r="G94" s="181"/>
      <c r="H94" s="163" t="s">
        <v>359</v>
      </c>
      <c r="I94" s="163" t="s">
        <v>357</v>
      </c>
      <c r="J94" s="163"/>
      <c r="K94" s="174"/>
    </row>
    <row r="95" spans="2:11" ht="15" customHeight="1" x14ac:dyDescent="0.3">
      <c r="B95" s="183"/>
      <c r="C95" s="163" t="s">
        <v>33</v>
      </c>
      <c r="D95" s="163"/>
      <c r="E95" s="163"/>
      <c r="F95" s="182" t="s">
        <v>323</v>
      </c>
      <c r="G95" s="181"/>
      <c r="H95" s="163" t="s">
        <v>360</v>
      </c>
      <c r="I95" s="163" t="s">
        <v>357</v>
      </c>
      <c r="J95" s="163"/>
      <c r="K95" s="174"/>
    </row>
    <row r="96" spans="2:11" ht="15" customHeight="1" x14ac:dyDescent="0.3">
      <c r="B96" s="186"/>
      <c r="C96" s="187"/>
      <c r="D96" s="187"/>
      <c r="E96" s="187"/>
      <c r="F96" s="187"/>
      <c r="G96" s="187"/>
      <c r="H96" s="187"/>
      <c r="I96" s="187"/>
      <c r="J96" s="187"/>
      <c r="K96" s="188"/>
    </row>
    <row r="97" spans="2:11" ht="18.75" customHeight="1" x14ac:dyDescent="0.3">
      <c r="B97" s="189"/>
      <c r="C97" s="190"/>
      <c r="D97" s="190"/>
      <c r="E97" s="190"/>
      <c r="F97" s="190"/>
      <c r="G97" s="190"/>
      <c r="H97" s="190"/>
      <c r="I97" s="190"/>
      <c r="J97" s="190"/>
      <c r="K97" s="189"/>
    </row>
    <row r="98" spans="2:11" ht="18.75" customHeight="1" x14ac:dyDescent="0.3">
      <c r="B98" s="169"/>
      <c r="C98" s="169"/>
      <c r="D98" s="169"/>
      <c r="E98" s="169"/>
      <c r="F98" s="169"/>
      <c r="G98" s="169"/>
      <c r="H98" s="169"/>
      <c r="I98" s="169"/>
      <c r="J98" s="169"/>
      <c r="K98" s="169"/>
    </row>
    <row r="99" spans="2:11" ht="7.5" customHeight="1" x14ac:dyDescent="0.3">
      <c r="B99" s="170"/>
      <c r="C99" s="171"/>
      <c r="D99" s="171"/>
      <c r="E99" s="171"/>
      <c r="F99" s="171"/>
      <c r="G99" s="171"/>
      <c r="H99" s="171"/>
      <c r="I99" s="171"/>
      <c r="J99" s="171"/>
      <c r="K99" s="172"/>
    </row>
    <row r="100" spans="2:11" ht="45" customHeight="1" x14ac:dyDescent="0.3">
      <c r="B100" s="173"/>
      <c r="C100" s="245" t="s">
        <v>361</v>
      </c>
      <c r="D100" s="245"/>
      <c r="E100" s="245"/>
      <c r="F100" s="245"/>
      <c r="G100" s="245"/>
      <c r="H100" s="245"/>
      <c r="I100" s="245"/>
      <c r="J100" s="245"/>
      <c r="K100" s="174"/>
    </row>
    <row r="101" spans="2:11" ht="17.25" customHeight="1" x14ac:dyDescent="0.3">
      <c r="B101" s="173"/>
      <c r="C101" s="175" t="s">
        <v>317</v>
      </c>
      <c r="D101" s="175"/>
      <c r="E101" s="175"/>
      <c r="F101" s="175" t="s">
        <v>318</v>
      </c>
      <c r="G101" s="176"/>
      <c r="H101" s="175" t="s">
        <v>63</v>
      </c>
      <c r="I101" s="175" t="s">
        <v>37</v>
      </c>
      <c r="J101" s="175" t="s">
        <v>319</v>
      </c>
      <c r="K101" s="174"/>
    </row>
    <row r="102" spans="2:11" ht="17.25" customHeight="1" x14ac:dyDescent="0.3">
      <c r="B102" s="173"/>
      <c r="C102" s="177" t="s">
        <v>320</v>
      </c>
      <c r="D102" s="177"/>
      <c r="E102" s="177"/>
      <c r="F102" s="178" t="s">
        <v>321</v>
      </c>
      <c r="G102" s="179"/>
      <c r="H102" s="177"/>
      <c r="I102" s="177"/>
      <c r="J102" s="177" t="s">
        <v>322</v>
      </c>
      <c r="K102" s="174"/>
    </row>
    <row r="103" spans="2:11" ht="5.25" customHeight="1" x14ac:dyDescent="0.3">
      <c r="B103" s="173"/>
      <c r="C103" s="175"/>
      <c r="D103" s="175"/>
      <c r="E103" s="175"/>
      <c r="F103" s="175"/>
      <c r="G103" s="191"/>
      <c r="H103" s="175"/>
      <c r="I103" s="175"/>
      <c r="J103" s="175"/>
      <c r="K103" s="174"/>
    </row>
    <row r="104" spans="2:11" ht="15" customHeight="1" x14ac:dyDescent="0.3">
      <c r="B104" s="173"/>
      <c r="C104" s="163" t="s">
        <v>36</v>
      </c>
      <c r="D104" s="180"/>
      <c r="E104" s="180"/>
      <c r="F104" s="182" t="s">
        <v>323</v>
      </c>
      <c r="G104" s="191"/>
      <c r="H104" s="163" t="s">
        <v>362</v>
      </c>
      <c r="I104" s="163" t="s">
        <v>325</v>
      </c>
      <c r="J104" s="163">
        <v>20</v>
      </c>
      <c r="K104" s="174"/>
    </row>
    <row r="105" spans="2:11" ht="15" customHeight="1" x14ac:dyDescent="0.3">
      <c r="B105" s="173"/>
      <c r="C105" s="163" t="s">
        <v>326</v>
      </c>
      <c r="D105" s="163"/>
      <c r="E105" s="163"/>
      <c r="F105" s="182" t="s">
        <v>323</v>
      </c>
      <c r="G105" s="163"/>
      <c r="H105" s="163" t="s">
        <v>362</v>
      </c>
      <c r="I105" s="163" t="s">
        <v>325</v>
      </c>
      <c r="J105" s="163">
        <v>120</v>
      </c>
      <c r="K105" s="174"/>
    </row>
    <row r="106" spans="2:11" ht="15" customHeight="1" x14ac:dyDescent="0.3">
      <c r="B106" s="183"/>
      <c r="C106" s="163" t="s">
        <v>328</v>
      </c>
      <c r="D106" s="163"/>
      <c r="E106" s="163"/>
      <c r="F106" s="182" t="s">
        <v>329</v>
      </c>
      <c r="G106" s="163"/>
      <c r="H106" s="163" t="s">
        <v>362</v>
      </c>
      <c r="I106" s="163" t="s">
        <v>325</v>
      </c>
      <c r="J106" s="163">
        <v>50</v>
      </c>
      <c r="K106" s="174"/>
    </row>
    <row r="107" spans="2:11" ht="15" customHeight="1" x14ac:dyDescent="0.3">
      <c r="B107" s="183"/>
      <c r="C107" s="163" t="s">
        <v>331</v>
      </c>
      <c r="D107" s="163"/>
      <c r="E107" s="163"/>
      <c r="F107" s="182" t="s">
        <v>323</v>
      </c>
      <c r="G107" s="163"/>
      <c r="H107" s="163" t="s">
        <v>362</v>
      </c>
      <c r="I107" s="163" t="s">
        <v>333</v>
      </c>
      <c r="J107" s="163"/>
      <c r="K107" s="174"/>
    </row>
    <row r="108" spans="2:11" ht="15" customHeight="1" x14ac:dyDescent="0.3">
      <c r="B108" s="183"/>
      <c r="C108" s="163" t="s">
        <v>342</v>
      </c>
      <c r="D108" s="163"/>
      <c r="E108" s="163"/>
      <c r="F108" s="182" t="s">
        <v>329</v>
      </c>
      <c r="G108" s="163"/>
      <c r="H108" s="163" t="s">
        <v>362</v>
      </c>
      <c r="I108" s="163" t="s">
        <v>325</v>
      </c>
      <c r="J108" s="163">
        <v>50</v>
      </c>
      <c r="K108" s="174"/>
    </row>
    <row r="109" spans="2:11" ht="15" customHeight="1" x14ac:dyDescent="0.3">
      <c r="B109" s="183"/>
      <c r="C109" s="163" t="s">
        <v>350</v>
      </c>
      <c r="D109" s="163"/>
      <c r="E109" s="163"/>
      <c r="F109" s="182" t="s">
        <v>329</v>
      </c>
      <c r="G109" s="163"/>
      <c r="H109" s="163" t="s">
        <v>362</v>
      </c>
      <c r="I109" s="163" t="s">
        <v>325</v>
      </c>
      <c r="J109" s="163">
        <v>50</v>
      </c>
      <c r="K109" s="174"/>
    </row>
    <row r="110" spans="2:11" ht="15" customHeight="1" x14ac:dyDescent="0.3">
      <c r="B110" s="183"/>
      <c r="C110" s="163" t="s">
        <v>348</v>
      </c>
      <c r="D110" s="163"/>
      <c r="E110" s="163"/>
      <c r="F110" s="182" t="s">
        <v>329</v>
      </c>
      <c r="G110" s="163"/>
      <c r="H110" s="163" t="s">
        <v>362</v>
      </c>
      <c r="I110" s="163" t="s">
        <v>325</v>
      </c>
      <c r="J110" s="163">
        <v>50</v>
      </c>
      <c r="K110" s="174"/>
    </row>
    <row r="111" spans="2:11" ht="15" customHeight="1" x14ac:dyDescent="0.3">
      <c r="B111" s="183"/>
      <c r="C111" s="163" t="s">
        <v>36</v>
      </c>
      <c r="D111" s="163"/>
      <c r="E111" s="163"/>
      <c r="F111" s="182" t="s">
        <v>323</v>
      </c>
      <c r="G111" s="163"/>
      <c r="H111" s="163" t="s">
        <v>363</v>
      </c>
      <c r="I111" s="163" t="s">
        <v>325</v>
      </c>
      <c r="J111" s="163">
        <v>20</v>
      </c>
      <c r="K111" s="174"/>
    </row>
    <row r="112" spans="2:11" ht="15" customHeight="1" x14ac:dyDescent="0.3">
      <c r="B112" s="183"/>
      <c r="C112" s="163" t="s">
        <v>364</v>
      </c>
      <c r="D112" s="163"/>
      <c r="E112" s="163"/>
      <c r="F112" s="182" t="s">
        <v>323</v>
      </c>
      <c r="G112" s="163"/>
      <c r="H112" s="163" t="s">
        <v>365</v>
      </c>
      <c r="I112" s="163" t="s">
        <v>325</v>
      </c>
      <c r="J112" s="163">
        <v>120</v>
      </c>
      <c r="K112" s="174"/>
    </row>
    <row r="113" spans="2:11" ht="15" customHeight="1" x14ac:dyDescent="0.3">
      <c r="B113" s="183"/>
      <c r="C113" s="163" t="s">
        <v>23</v>
      </c>
      <c r="D113" s="163"/>
      <c r="E113" s="163"/>
      <c r="F113" s="182" t="s">
        <v>323</v>
      </c>
      <c r="G113" s="163"/>
      <c r="H113" s="163" t="s">
        <v>366</v>
      </c>
      <c r="I113" s="163" t="s">
        <v>357</v>
      </c>
      <c r="J113" s="163"/>
      <c r="K113" s="174"/>
    </row>
    <row r="114" spans="2:11" ht="15" customHeight="1" x14ac:dyDescent="0.3">
      <c r="B114" s="183"/>
      <c r="C114" s="163" t="s">
        <v>33</v>
      </c>
      <c r="D114" s="163"/>
      <c r="E114" s="163"/>
      <c r="F114" s="182" t="s">
        <v>323</v>
      </c>
      <c r="G114" s="163"/>
      <c r="H114" s="163" t="s">
        <v>367</v>
      </c>
      <c r="I114" s="163" t="s">
        <v>357</v>
      </c>
      <c r="J114" s="163"/>
      <c r="K114" s="174"/>
    </row>
    <row r="115" spans="2:11" ht="15" customHeight="1" x14ac:dyDescent="0.3">
      <c r="B115" s="183"/>
      <c r="C115" s="163" t="s">
        <v>37</v>
      </c>
      <c r="D115" s="163"/>
      <c r="E115" s="163"/>
      <c r="F115" s="182" t="s">
        <v>323</v>
      </c>
      <c r="G115" s="163"/>
      <c r="H115" s="163" t="s">
        <v>368</v>
      </c>
      <c r="I115" s="163" t="s">
        <v>369</v>
      </c>
      <c r="J115" s="163"/>
      <c r="K115" s="174"/>
    </row>
    <row r="116" spans="2:11" ht="15" customHeight="1" x14ac:dyDescent="0.3">
      <c r="B116" s="186"/>
      <c r="C116" s="192"/>
      <c r="D116" s="192"/>
      <c r="E116" s="192"/>
      <c r="F116" s="192"/>
      <c r="G116" s="192"/>
      <c r="H116" s="192"/>
      <c r="I116" s="192"/>
      <c r="J116" s="192"/>
      <c r="K116" s="188"/>
    </row>
    <row r="117" spans="2:11" ht="18.75" customHeight="1" x14ac:dyDescent="0.3">
      <c r="B117" s="193"/>
      <c r="C117" s="159"/>
      <c r="D117" s="159"/>
      <c r="E117" s="159"/>
      <c r="F117" s="194"/>
      <c r="G117" s="159"/>
      <c r="H117" s="159"/>
      <c r="I117" s="159"/>
      <c r="J117" s="159"/>
      <c r="K117" s="193"/>
    </row>
    <row r="118" spans="2:11" ht="18.75" customHeight="1" x14ac:dyDescent="0.3"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</row>
    <row r="119" spans="2:11" ht="7.5" customHeight="1" x14ac:dyDescent="0.3">
      <c r="B119" s="195"/>
      <c r="C119" s="196"/>
      <c r="D119" s="196"/>
      <c r="E119" s="196"/>
      <c r="F119" s="196"/>
      <c r="G119" s="196"/>
      <c r="H119" s="196"/>
      <c r="I119" s="196"/>
      <c r="J119" s="196"/>
      <c r="K119" s="197"/>
    </row>
    <row r="120" spans="2:11" ht="45" customHeight="1" x14ac:dyDescent="0.3">
      <c r="B120" s="198"/>
      <c r="C120" s="242" t="s">
        <v>370</v>
      </c>
      <c r="D120" s="242"/>
      <c r="E120" s="242"/>
      <c r="F120" s="242"/>
      <c r="G120" s="242"/>
      <c r="H120" s="242"/>
      <c r="I120" s="242"/>
      <c r="J120" s="242"/>
      <c r="K120" s="199"/>
    </row>
    <row r="121" spans="2:11" ht="17.25" customHeight="1" x14ac:dyDescent="0.3">
      <c r="B121" s="200"/>
      <c r="C121" s="175" t="s">
        <v>317</v>
      </c>
      <c r="D121" s="175"/>
      <c r="E121" s="175"/>
      <c r="F121" s="175" t="s">
        <v>318</v>
      </c>
      <c r="G121" s="176"/>
      <c r="H121" s="175" t="s">
        <v>63</v>
      </c>
      <c r="I121" s="175" t="s">
        <v>37</v>
      </c>
      <c r="J121" s="175" t="s">
        <v>319</v>
      </c>
      <c r="K121" s="201"/>
    </row>
    <row r="122" spans="2:11" ht="17.25" customHeight="1" x14ac:dyDescent="0.3">
      <c r="B122" s="200"/>
      <c r="C122" s="177" t="s">
        <v>320</v>
      </c>
      <c r="D122" s="177"/>
      <c r="E122" s="177"/>
      <c r="F122" s="178" t="s">
        <v>321</v>
      </c>
      <c r="G122" s="179"/>
      <c r="H122" s="177"/>
      <c r="I122" s="177"/>
      <c r="J122" s="177" t="s">
        <v>322</v>
      </c>
      <c r="K122" s="201"/>
    </row>
    <row r="123" spans="2:11" ht="5.25" customHeight="1" x14ac:dyDescent="0.3">
      <c r="B123" s="202"/>
      <c r="C123" s="180"/>
      <c r="D123" s="180"/>
      <c r="E123" s="180"/>
      <c r="F123" s="180"/>
      <c r="G123" s="163"/>
      <c r="H123" s="180"/>
      <c r="I123" s="180"/>
      <c r="J123" s="180"/>
      <c r="K123" s="203"/>
    </row>
    <row r="124" spans="2:11" ht="15" customHeight="1" x14ac:dyDescent="0.3">
      <c r="B124" s="202"/>
      <c r="C124" s="163" t="s">
        <v>326</v>
      </c>
      <c r="D124" s="180"/>
      <c r="E124" s="180"/>
      <c r="F124" s="182" t="s">
        <v>323</v>
      </c>
      <c r="G124" s="163"/>
      <c r="H124" s="163" t="s">
        <v>362</v>
      </c>
      <c r="I124" s="163" t="s">
        <v>325</v>
      </c>
      <c r="J124" s="163">
        <v>120</v>
      </c>
      <c r="K124" s="204"/>
    </row>
    <row r="125" spans="2:11" ht="15" customHeight="1" x14ac:dyDescent="0.3">
      <c r="B125" s="202"/>
      <c r="C125" s="163" t="s">
        <v>371</v>
      </c>
      <c r="D125" s="163"/>
      <c r="E125" s="163"/>
      <c r="F125" s="182" t="s">
        <v>323</v>
      </c>
      <c r="G125" s="163"/>
      <c r="H125" s="163" t="s">
        <v>372</v>
      </c>
      <c r="I125" s="163" t="s">
        <v>325</v>
      </c>
      <c r="J125" s="163" t="s">
        <v>373</v>
      </c>
      <c r="K125" s="204"/>
    </row>
    <row r="126" spans="2:11" ht="15" customHeight="1" x14ac:dyDescent="0.3">
      <c r="B126" s="202"/>
      <c r="C126" s="163" t="s">
        <v>272</v>
      </c>
      <c r="D126" s="163"/>
      <c r="E126" s="163"/>
      <c r="F126" s="182" t="s">
        <v>323</v>
      </c>
      <c r="G126" s="163"/>
      <c r="H126" s="163" t="s">
        <v>374</v>
      </c>
      <c r="I126" s="163" t="s">
        <v>325</v>
      </c>
      <c r="J126" s="163" t="s">
        <v>373</v>
      </c>
      <c r="K126" s="204"/>
    </row>
    <row r="127" spans="2:11" ht="15" customHeight="1" x14ac:dyDescent="0.3">
      <c r="B127" s="202"/>
      <c r="C127" s="163" t="s">
        <v>334</v>
      </c>
      <c r="D127" s="163"/>
      <c r="E127" s="163"/>
      <c r="F127" s="182" t="s">
        <v>329</v>
      </c>
      <c r="G127" s="163"/>
      <c r="H127" s="163" t="s">
        <v>335</v>
      </c>
      <c r="I127" s="163" t="s">
        <v>325</v>
      </c>
      <c r="J127" s="163">
        <v>15</v>
      </c>
      <c r="K127" s="204"/>
    </row>
    <row r="128" spans="2:11" ht="15" customHeight="1" x14ac:dyDescent="0.3">
      <c r="B128" s="202"/>
      <c r="C128" s="184" t="s">
        <v>336</v>
      </c>
      <c r="D128" s="184"/>
      <c r="E128" s="184"/>
      <c r="F128" s="185" t="s">
        <v>329</v>
      </c>
      <c r="G128" s="184"/>
      <c r="H128" s="184" t="s">
        <v>337</v>
      </c>
      <c r="I128" s="184" t="s">
        <v>325</v>
      </c>
      <c r="J128" s="184">
        <v>15</v>
      </c>
      <c r="K128" s="204"/>
    </row>
    <row r="129" spans="2:11" ht="15" customHeight="1" x14ac:dyDescent="0.3">
      <c r="B129" s="202"/>
      <c r="C129" s="184" t="s">
        <v>338</v>
      </c>
      <c r="D129" s="184"/>
      <c r="E129" s="184"/>
      <c r="F129" s="185" t="s">
        <v>329</v>
      </c>
      <c r="G129" s="184"/>
      <c r="H129" s="184" t="s">
        <v>339</v>
      </c>
      <c r="I129" s="184" t="s">
        <v>325</v>
      </c>
      <c r="J129" s="184">
        <v>20</v>
      </c>
      <c r="K129" s="204"/>
    </row>
    <row r="130" spans="2:11" ht="15" customHeight="1" x14ac:dyDescent="0.3">
      <c r="B130" s="202"/>
      <c r="C130" s="184" t="s">
        <v>340</v>
      </c>
      <c r="D130" s="184"/>
      <c r="E130" s="184"/>
      <c r="F130" s="185" t="s">
        <v>329</v>
      </c>
      <c r="G130" s="184"/>
      <c r="H130" s="184" t="s">
        <v>341</v>
      </c>
      <c r="I130" s="184" t="s">
        <v>325</v>
      </c>
      <c r="J130" s="184">
        <v>20</v>
      </c>
      <c r="K130" s="204"/>
    </row>
    <row r="131" spans="2:11" ht="15" customHeight="1" x14ac:dyDescent="0.3">
      <c r="B131" s="202"/>
      <c r="C131" s="163" t="s">
        <v>328</v>
      </c>
      <c r="D131" s="163"/>
      <c r="E131" s="163"/>
      <c r="F131" s="182" t="s">
        <v>329</v>
      </c>
      <c r="G131" s="163"/>
      <c r="H131" s="163" t="s">
        <v>362</v>
      </c>
      <c r="I131" s="163" t="s">
        <v>325</v>
      </c>
      <c r="J131" s="163">
        <v>50</v>
      </c>
      <c r="K131" s="204"/>
    </row>
    <row r="132" spans="2:11" ht="15" customHeight="1" x14ac:dyDescent="0.3">
      <c r="B132" s="202"/>
      <c r="C132" s="163" t="s">
        <v>342</v>
      </c>
      <c r="D132" s="163"/>
      <c r="E132" s="163"/>
      <c r="F132" s="182" t="s">
        <v>329</v>
      </c>
      <c r="G132" s="163"/>
      <c r="H132" s="163" t="s">
        <v>362</v>
      </c>
      <c r="I132" s="163" t="s">
        <v>325</v>
      </c>
      <c r="J132" s="163">
        <v>50</v>
      </c>
      <c r="K132" s="204"/>
    </row>
    <row r="133" spans="2:11" ht="15" customHeight="1" x14ac:dyDescent="0.3">
      <c r="B133" s="202"/>
      <c r="C133" s="163" t="s">
        <v>348</v>
      </c>
      <c r="D133" s="163"/>
      <c r="E133" s="163"/>
      <c r="F133" s="182" t="s">
        <v>329</v>
      </c>
      <c r="G133" s="163"/>
      <c r="H133" s="163" t="s">
        <v>362</v>
      </c>
      <c r="I133" s="163" t="s">
        <v>325</v>
      </c>
      <c r="J133" s="163">
        <v>50</v>
      </c>
      <c r="K133" s="204"/>
    </row>
    <row r="134" spans="2:11" ht="15" customHeight="1" x14ac:dyDescent="0.3">
      <c r="B134" s="202"/>
      <c r="C134" s="163" t="s">
        <v>350</v>
      </c>
      <c r="D134" s="163"/>
      <c r="E134" s="163"/>
      <c r="F134" s="182" t="s">
        <v>329</v>
      </c>
      <c r="G134" s="163"/>
      <c r="H134" s="163" t="s">
        <v>362</v>
      </c>
      <c r="I134" s="163" t="s">
        <v>325</v>
      </c>
      <c r="J134" s="163">
        <v>50</v>
      </c>
      <c r="K134" s="204"/>
    </row>
    <row r="135" spans="2:11" ht="15" customHeight="1" x14ac:dyDescent="0.3">
      <c r="B135" s="202"/>
      <c r="C135" s="163" t="s">
        <v>68</v>
      </c>
      <c r="D135" s="163"/>
      <c r="E135" s="163"/>
      <c r="F135" s="182" t="s">
        <v>329</v>
      </c>
      <c r="G135" s="163"/>
      <c r="H135" s="163" t="s">
        <v>375</v>
      </c>
      <c r="I135" s="163" t="s">
        <v>325</v>
      </c>
      <c r="J135" s="163">
        <v>255</v>
      </c>
      <c r="K135" s="204"/>
    </row>
    <row r="136" spans="2:11" ht="15" customHeight="1" x14ac:dyDescent="0.3">
      <c r="B136" s="202"/>
      <c r="C136" s="163" t="s">
        <v>352</v>
      </c>
      <c r="D136" s="163"/>
      <c r="E136" s="163"/>
      <c r="F136" s="182" t="s">
        <v>323</v>
      </c>
      <c r="G136" s="163"/>
      <c r="H136" s="163" t="s">
        <v>376</v>
      </c>
      <c r="I136" s="163" t="s">
        <v>354</v>
      </c>
      <c r="J136" s="163"/>
      <c r="K136" s="204"/>
    </row>
    <row r="137" spans="2:11" ht="15" customHeight="1" x14ac:dyDescent="0.3">
      <c r="B137" s="202"/>
      <c r="C137" s="163" t="s">
        <v>355</v>
      </c>
      <c r="D137" s="163"/>
      <c r="E137" s="163"/>
      <c r="F137" s="182" t="s">
        <v>323</v>
      </c>
      <c r="G137" s="163"/>
      <c r="H137" s="163" t="s">
        <v>377</v>
      </c>
      <c r="I137" s="163" t="s">
        <v>357</v>
      </c>
      <c r="J137" s="163"/>
      <c r="K137" s="204"/>
    </row>
    <row r="138" spans="2:11" ht="15" customHeight="1" x14ac:dyDescent="0.3">
      <c r="B138" s="202"/>
      <c r="C138" s="163" t="s">
        <v>358</v>
      </c>
      <c r="D138" s="163"/>
      <c r="E138" s="163"/>
      <c r="F138" s="182" t="s">
        <v>323</v>
      </c>
      <c r="G138" s="163"/>
      <c r="H138" s="163" t="s">
        <v>358</v>
      </c>
      <c r="I138" s="163" t="s">
        <v>357</v>
      </c>
      <c r="J138" s="163"/>
      <c r="K138" s="204"/>
    </row>
    <row r="139" spans="2:11" ht="15" customHeight="1" x14ac:dyDescent="0.3">
      <c r="B139" s="202"/>
      <c r="C139" s="163" t="s">
        <v>23</v>
      </c>
      <c r="D139" s="163"/>
      <c r="E139" s="163"/>
      <c r="F139" s="182" t="s">
        <v>323</v>
      </c>
      <c r="G139" s="163"/>
      <c r="H139" s="163" t="s">
        <v>378</v>
      </c>
      <c r="I139" s="163" t="s">
        <v>357</v>
      </c>
      <c r="J139" s="163"/>
      <c r="K139" s="204"/>
    </row>
    <row r="140" spans="2:11" ht="15" customHeight="1" x14ac:dyDescent="0.3">
      <c r="B140" s="202"/>
      <c r="C140" s="163" t="s">
        <v>379</v>
      </c>
      <c r="D140" s="163"/>
      <c r="E140" s="163"/>
      <c r="F140" s="182" t="s">
        <v>323</v>
      </c>
      <c r="G140" s="163"/>
      <c r="H140" s="163" t="s">
        <v>380</v>
      </c>
      <c r="I140" s="163" t="s">
        <v>357</v>
      </c>
      <c r="J140" s="163"/>
      <c r="K140" s="204"/>
    </row>
    <row r="141" spans="2:11" ht="15" customHeight="1" x14ac:dyDescent="0.3">
      <c r="B141" s="205"/>
      <c r="C141" s="206"/>
      <c r="D141" s="206"/>
      <c r="E141" s="206"/>
      <c r="F141" s="206"/>
      <c r="G141" s="206"/>
      <c r="H141" s="206"/>
      <c r="I141" s="206"/>
      <c r="J141" s="206"/>
      <c r="K141" s="207"/>
    </row>
    <row r="142" spans="2:11" ht="18.75" customHeight="1" x14ac:dyDescent="0.3">
      <c r="B142" s="159"/>
      <c r="C142" s="159"/>
      <c r="D142" s="159"/>
      <c r="E142" s="159"/>
      <c r="F142" s="194"/>
      <c r="G142" s="159"/>
      <c r="H142" s="159"/>
      <c r="I142" s="159"/>
      <c r="J142" s="159"/>
      <c r="K142" s="159"/>
    </row>
    <row r="143" spans="2:11" ht="18.75" customHeight="1" x14ac:dyDescent="0.3"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</row>
    <row r="144" spans="2:11" ht="7.5" customHeight="1" x14ac:dyDescent="0.3">
      <c r="B144" s="170"/>
      <c r="C144" s="171"/>
      <c r="D144" s="171"/>
      <c r="E144" s="171"/>
      <c r="F144" s="171"/>
      <c r="G144" s="171"/>
      <c r="H144" s="171"/>
      <c r="I144" s="171"/>
      <c r="J144" s="171"/>
      <c r="K144" s="172"/>
    </row>
    <row r="145" spans="2:11" ht="45" customHeight="1" x14ac:dyDescent="0.3">
      <c r="B145" s="173"/>
      <c r="C145" s="245" t="s">
        <v>381</v>
      </c>
      <c r="D145" s="245"/>
      <c r="E145" s="245"/>
      <c r="F145" s="245"/>
      <c r="G145" s="245"/>
      <c r="H145" s="245"/>
      <c r="I145" s="245"/>
      <c r="J145" s="245"/>
      <c r="K145" s="174"/>
    </row>
    <row r="146" spans="2:11" ht="17.25" customHeight="1" x14ac:dyDescent="0.3">
      <c r="B146" s="173"/>
      <c r="C146" s="175" t="s">
        <v>317</v>
      </c>
      <c r="D146" s="175"/>
      <c r="E146" s="175"/>
      <c r="F146" s="175" t="s">
        <v>318</v>
      </c>
      <c r="G146" s="176"/>
      <c r="H146" s="175" t="s">
        <v>63</v>
      </c>
      <c r="I146" s="175" t="s">
        <v>37</v>
      </c>
      <c r="J146" s="175" t="s">
        <v>319</v>
      </c>
      <c r="K146" s="174"/>
    </row>
    <row r="147" spans="2:11" ht="17.25" customHeight="1" x14ac:dyDescent="0.3">
      <c r="B147" s="173"/>
      <c r="C147" s="177" t="s">
        <v>320</v>
      </c>
      <c r="D147" s="177"/>
      <c r="E147" s="177"/>
      <c r="F147" s="178" t="s">
        <v>321</v>
      </c>
      <c r="G147" s="179"/>
      <c r="H147" s="177"/>
      <c r="I147" s="177"/>
      <c r="J147" s="177" t="s">
        <v>322</v>
      </c>
      <c r="K147" s="174"/>
    </row>
    <row r="148" spans="2:11" ht="5.25" customHeight="1" x14ac:dyDescent="0.3">
      <c r="B148" s="183"/>
      <c r="C148" s="180"/>
      <c r="D148" s="180"/>
      <c r="E148" s="180"/>
      <c r="F148" s="180"/>
      <c r="G148" s="181"/>
      <c r="H148" s="180"/>
      <c r="I148" s="180"/>
      <c r="J148" s="180"/>
      <c r="K148" s="204"/>
    </row>
    <row r="149" spans="2:11" ht="15" customHeight="1" x14ac:dyDescent="0.3">
      <c r="B149" s="183"/>
      <c r="C149" s="208" t="s">
        <v>326</v>
      </c>
      <c r="D149" s="163"/>
      <c r="E149" s="163"/>
      <c r="F149" s="209" t="s">
        <v>323</v>
      </c>
      <c r="G149" s="163"/>
      <c r="H149" s="208" t="s">
        <v>362</v>
      </c>
      <c r="I149" s="208" t="s">
        <v>325</v>
      </c>
      <c r="J149" s="208">
        <v>120</v>
      </c>
      <c r="K149" s="204"/>
    </row>
    <row r="150" spans="2:11" ht="15" customHeight="1" x14ac:dyDescent="0.3">
      <c r="B150" s="183"/>
      <c r="C150" s="208" t="s">
        <v>371</v>
      </c>
      <c r="D150" s="163"/>
      <c r="E150" s="163"/>
      <c r="F150" s="209" t="s">
        <v>323</v>
      </c>
      <c r="G150" s="163"/>
      <c r="H150" s="208" t="s">
        <v>382</v>
      </c>
      <c r="I150" s="208" t="s">
        <v>325</v>
      </c>
      <c r="J150" s="208" t="s">
        <v>373</v>
      </c>
      <c r="K150" s="204"/>
    </row>
    <row r="151" spans="2:11" ht="15" customHeight="1" x14ac:dyDescent="0.3">
      <c r="B151" s="183"/>
      <c r="C151" s="208" t="s">
        <v>272</v>
      </c>
      <c r="D151" s="163"/>
      <c r="E151" s="163"/>
      <c r="F151" s="209" t="s">
        <v>323</v>
      </c>
      <c r="G151" s="163"/>
      <c r="H151" s="208" t="s">
        <v>383</v>
      </c>
      <c r="I151" s="208" t="s">
        <v>325</v>
      </c>
      <c r="J151" s="208" t="s">
        <v>373</v>
      </c>
      <c r="K151" s="204"/>
    </row>
    <row r="152" spans="2:11" ht="15" customHeight="1" x14ac:dyDescent="0.3">
      <c r="B152" s="183"/>
      <c r="C152" s="208" t="s">
        <v>328</v>
      </c>
      <c r="D152" s="163"/>
      <c r="E152" s="163"/>
      <c r="F152" s="209" t="s">
        <v>329</v>
      </c>
      <c r="G152" s="163"/>
      <c r="H152" s="208" t="s">
        <v>362</v>
      </c>
      <c r="I152" s="208" t="s">
        <v>325</v>
      </c>
      <c r="J152" s="208">
        <v>50</v>
      </c>
      <c r="K152" s="204"/>
    </row>
    <row r="153" spans="2:11" ht="15" customHeight="1" x14ac:dyDescent="0.3">
      <c r="B153" s="183"/>
      <c r="C153" s="208" t="s">
        <v>331</v>
      </c>
      <c r="D153" s="163"/>
      <c r="E153" s="163"/>
      <c r="F153" s="209" t="s">
        <v>323</v>
      </c>
      <c r="G153" s="163"/>
      <c r="H153" s="208" t="s">
        <v>362</v>
      </c>
      <c r="I153" s="208" t="s">
        <v>333</v>
      </c>
      <c r="J153" s="208"/>
      <c r="K153" s="204"/>
    </row>
    <row r="154" spans="2:11" ht="15" customHeight="1" x14ac:dyDescent="0.3">
      <c r="B154" s="183"/>
      <c r="C154" s="208" t="s">
        <v>342</v>
      </c>
      <c r="D154" s="163"/>
      <c r="E154" s="163"/>
      <c r="F154" s="209" t="s">
        <v>329</v>
      </c>
      <c r="G154" s="163"/>
      <c r="H154" s="208" t="s">
        <v>362</v>
      </c>
      <c r="I154" s="208" t="s">
        <v>325</v>
      </c>
      <c r="J154" s="208">
        <v>50</v>
      </c>
      <c r="K154" s="204"/>
    </row>
    <row r="155" spans="2:11" ht="15" customHeight="1" x14ac:dyDescent="0.3">
      <c r="B155" s="183"/>
      <c r="C155" s="208" t="s">
        <v>350</v>
      </c>
      <c r="D155" s="163"/>
      <c r="E155" s="163"/>
      <c r="F155" s="209" t="s">
        <v>329</v>
      </c>
      <c r="G155" s="163"/>
      <c r="H155" s="208" t="s">
        <v>362</v>
      </c>
      <c r="I155" s="208" t="s">
        <v>325</v>
      </c>
      <c r="J155" s="208">
        <v>50</v>
      </c>
      <c r="K155" s="204"/>
    </row>
    <row r="156" spans="2:11" ht="15" customHeight="1" x14ac:dyDescent="0.3">
      <c r="B156" s="183"/>
      <c r="C156" s="208" t="s">
        <v>348</v>
      </c>
      <c r="D156" s="163"/>
      <c r="E156" s="163"/>
      <c r="F156" s="209" t="s">
        <v>329</v>
      </c>
      <c r="G156" s="163"/>
      <c r="H156" s="208" t="s">
        <v>362</v>
      </c>
      <c r="I156" s="208" t="s">
        <v>325</v>
      </c>
      <c r="J156" s="208">
        <v>50</v>
      </c>
      <c r="K156" s="204"/>
    </row>
    <row r="157" spans="2:11" ht="15" customHeight="1" x14ac:dyDescent="0.3">
      <c r="B157" s="183"/>
      <c r="C157" s="208" t="s">
        <v>52</v>
      </c>
      <c r="D157" s="163"/>
      <c r="E157" s="163"/>
      <c r="F157" s="209" t="s">
        <v>323</v>
      </c>
      <c r="G157" s="163"/>
      <c r="H157" s="208" t="s">
        <v>384</v>
      </c>
      <c r="I157" s="208" t="s">
        <v>325</v>
      </c>
      <c r="J157" s="208" t="s">
        <v>385</v>
      </c>
      <c r="K157" s="204"/>
    </row>
    <row r="158" spans="2:11" ht="15" customHeight="1" x14ac:dyDescent="0.3">
      <c r="B158" s="183"/>
      <c r="C158" s="208" t="s">
        <v>386</v>
      </c>
      <c r="D158" s="163"/>
      <c r="E158" s="163"/>
      <c r="F158" s="209" t="s">
        <v>323</v>
      </c>
      <c r="G158" s="163"/>
      <c r="H158" s="208" t="s">
        <v>387</v>
      </c>
      <c r="I158" s="208" t="s">
        <v>357</v>
      </c>
      <c r="J158" s="208"/>
      <c r="K158" s="204"/>
    </row>
    <row r="159" spans="2:11" ht="15" customHeight="1" x14ac:dyDescent="0.3">
      <c r="B159" s="210"/>
      <c r="C159" s="192"/>
      <c r="D159" s="192"/>
      <c r="E159" s="192"/>
      <c r="F159" s="192"/>
      <c r="G159" s="192"/>
      <c r="H159" s="192"/>
      <c r="I159" s="192"/>
      <c r="J159" s="192"/>
      <c r="K159" s="211"/>
    </row>
    <row r="160" spans="2:11" ht="18.75" customHeight="1" x14ac:dyDescent="0.3">
      <c r="B160" s="159"/>
      <c r="C160" s="163"/>
      <c r="D160" s="163"/>
      <c r="E160" s="163"/>
      <c r="F160" s="182"/>
      <c r="G160" s="163"/>
      <c r="H160" s="163"/>
      <c r="I160" s="163"/>
      <c r="J160" s="163"/>
      <c r="K160" s="159"/>
    </row>
    <row r="161" spans="2:11" ht="18.75" customHeight="1" x14ac:dyDescent="0.3">
      <c r="B161" s="169"/>
      <c r="C161" s="169"/>
      <c r="D161" s="169"/>
      <c r="E161" s="169"/>
      <c r="F161" s="169"/>
      <c r="G161" s="169"/>
      <c r="H161" s="169"/>
      <c r="I161" s="169"/>
      <c r="J161" s="169"/>
      <c r="K161" s="169"/>
    </row>
    <row r="162" spans="2:11" ht="7.5" customHeight="1" x14ac:dyDescent="0.3">
      <c r="B162" s="151"/>
      <c r="C162" s="152"/>
      <c r="D162" s="152"/>
      <c r="E162" s="152"/>
      <c r="F162" s="152"/>
      <c r="G162" s="152"/>
      <c r="H162" s="152"/>
      <c r="I162" s="152"/>
      <c r="J162" s="152"/>
      <c r="K162" s="153"/>
    </row>
    <row r="163" spans="2:11" ht="45" customHeight="1" x14ac:dyDescent="0.3">
      <c r="B163" s="154"/>
      <c r="C163" s="242" t="s">
        <v>388</v>
      </c>
      <c r="D163" s="242"/>
      <c r="E163" s="242"/>
      <c r="F163" s="242"/>
      <c r="G163" s="242"/>
      <c r="H163" s="242"/>
      <c r="I163" s="242"/>
      <c r="J163" s="242"/>
      <c r="K163" s="155"/>
    </row>
    <row r="164" spans="2:11" ht="17.25" customHeight="1" x14ac:dyDescent="0.3">
      <c r="B164" s="154"/>
      <c r="C164" s="175" t="s">
        <v>317</v>
      </c>
      <c r="D164" s="175"/>
      <c r="E164" s="175"/>
      <c r="F164" s="175" t="s">
        <v>318</v>
      </c>
      <c r="G164" s="212"/>
      <c r="H164" s="213" t="s">
        <v>63</v>
      </c>
      <c r="I164" s="213" t="s">
        <v>37</v>
      </c>
      <c r="J164" s="175" t="s">
        <v>319</v>
      </c>
      <c r="K164" s="155"/>
    </row>
    <row r="165" spans="2:11" ht="17.25" customHeight="1" x14ac:dyDescent="0.3">
      <c r="B165" s="156"/>
      <c r="C165" s="177" t="s">
        <v>320</v>
      </c>
      <c r="D165" s="177"/>
      <c r="E165" s="177"/>
      <c r="F165" s="178" t="s">
        <v>321</v>
      </c>
      <c r="G165" s="214"/>
      <c r="H165" s="215"/>
      <c r="I165" s="215"/>
      <c r="J165" s="177" t="s">
        <v>322</v>
      </c>
      <c r="K165" s="157"/>
    </row>
    <row r="166" spans="2:11" ht="5.25" customHeight="1" x14ac:dyDescent="0.3">
      <c r="B166" s="183"/>
      <c r="C166" s="180"/>
      <c r="D166" s="180"/>
      <c r="E166" s="180"/>
      <c r="F166" s="180"/>
      <c r="G166" s="181"/>
      <c r="H166" s="180"/>
      <c r="I166" s="180"/>
      <c r="J166" s="180"/>
      <c r="K166" s="204"/>
    </row>
    <row r="167" spans="2:11" ht="15" customHeight="1" x14ac:dyDescent="0.3">
      <c r="B167" s="183"/>
      <c r="C167" s="163" t="s">
        <v>326</v>
      </c>
      <c r="D167" s="163"/>
      <c r="E167" s="163"/>
      <c r="F167" s="182" t="s">
        <v>323</v>
      </c>
      <c r="G167" s="163"/>
      <c r="H167" s="163" t="s">
        <v>362</v>
      </c>
      <c r="I167" s="163" t="s">
        <v>325</v>
      </c>
      <c r="J167" s="163">
        <v>120</v>
      </c>
      <c r="K167" s="204"/>
    </row>
    <row r="168" spans="2:11" ht="15" customHeight="1" x14ac:dyDescent="0.3">
      <c r="B168" s="183"/>
      <c r="C168" s="163" t="s">
        <v>371</v>
      </c>
      <c r="D168" s="163"/>
      <c r="E168" s="163"/>
      <c r="F168" s="182" t="s">
        <v>323</v>
      </c>
      <c r="G168" s="163"/>
      <c r="H168" s="163" t="s">
        <v>372</v>
      </c>
      <c r="I168" s="163" t="s">
        <v>325</v>
      </c>
      <c r="J168" s="163" t="s">
        <v>373</v>
      </c>
      <c r="K168" s="204"/>
    </row>
    <row r="169" spans="2:11" ht="15" customHeight="1" x14ac:dyDescent="0.3">
      <c r="B169" s="183"/>
      <c r="C169" s="163" t="s">
        <v>272</v>
      </c>
      <c r="D169" s="163"/>
      <c r="E169" s="163"/>
      <c r="F169" s="182" t="s">
        <v>323</v>
      </c>
      <c r="G169" s="163"/>
      <c r="H169" s="163" t="s">
        <v>389</v>
      </c>
      <c r="I169" s="163" t="s">
        <v>325</v>
      </c>
      <c r="J169" s="163" t="s">
        <v>373</v>
      </c>
      <c r="K169" s="204"/>
    </row>
    <row r="170" spans="2:11" ht="15" customHeight="1" x14ac:dyDescent="0.3">
      <c r="B170" s="183"/>
      <c r="C170" s="163" t="s">
        <v>328</v>
      </c>
      <c r="D170" s="163"/>
      <c r="E170" s="163"/>
      <c r="F170" s="182" t="s">
        <v>329</v>
      </c>
      <c r="G170" s="163"/>
      <c r="H170" s="163" t="s">
        <v>389</v>
      </c>
      <c r="I170" s="163" t="s">
        <v>325</v>
      </c>
      <c r="J170" s="163">
        <v>50</v>
      </c>
      <c r="K170" s="204"/>
    </row>
    <row r="171" spans="2:11" ht="15" customHeight="1" x14ac:dyDescent="0.3">
      <c r="B171" s="183"/>
      <c r="C171" s="163" t="s">
        <v>331</v>
      </c>
      <c r="D171" s="163"/>
      <c r="E171" s="163"/>
      <c r="F171" s="182" t="s">
        <v>323</v>
      </c>
      <c r="G171" s="163"/>
      <c r="H171" s="163" t="s">
        <v>389</v>
      </c>
      <c r="I171" s="163" t="s">
        <v>333</v>
      </c>
      <c r="J171" s="163"/>
      <c r="K171" s="204"/>
    </row>
    <row r="172" spans="2:11" ht="15" customHeight="1" x14ac:dyDescent="0.3">
      <c r="B172" s="183"/>
      <c r="C172" s="163" t="s">
        <v>342</v>
      </c>
      <c r="D172" s="163"/>
      <c r="E172" s="163"/>
      <c r="F172" s="182" t="s">
        <v>329</v>
      </c>
      <c r="G172" s="163"/>
      <c r="H172" s="163" t="s">
        <v>389</v>
      </c>
      <c r="I172" s="163" t="s">
        <v>325</v>
      </c>
      <c r="J172" s="163">
        <v>50</v>
      </c>
      <c r="K172" s="204"/>
    </row>
    <row r="173" spans="2:11" ht="15" customHeight="1" x14ac:dyDescent="0.3">
      <c r="B173" s="183"/>
      <c r="C173" s="163" t="s">
        <v>350</v>
      </c>
      <c r="D173" s="163"/>
      <c r="E173" s="163"/>
      <c r="F173" s="182" t="s">
        <v>329</v>
      </c>
      <c r="G173" s="163"/>
      <c r="H173" s="163" t="s">
        <v>389</v>
      </c>
      <c r="I173" s="163" t="s">
        <v>325</v>
      </c>
      <c r="J173" s="163">
        <v>50</v>
      </c>
      <c r="K173" s="204"/>
    </row>
    <row r="174" spans="2:11" ht="15" customHeight="1" x14ac:dyDescent="0.3">
      <c r="B174" s="183"/>
      <c r="C174" s="163" t="s">
        <v>348</v>
      </c>
      <c r="D174" s="163"/>
      <c r="E174" s="163"/>
      <c r="F174" s="182" t="s">
        <v>329</v>
      </c>
      <c r="G174" s="163"/>
      <c r="H174" s="163" t="s">
        <v>389</v>
      </c>
      <c r="I174" s="163" t="s">
        <v>325</v>
      </c>
      <c r="J174" s="163">
        <v>50</v>
      </c>
      <c r="K174" s="204"/>
    </row>
    <row r="175" spans="2:11" ht="15" customHeight="1" x14ac:dyDescent="0.3">
      <c r="B175" s="183"/>
      <c r="C175" s="163" t="s">
        <v>62</v>
      </c>
      <c r="D175" s="163"/>
      <c r="E175" s="163"/>
      <c r="F175" s="182" t="s">
        <v>323</v>
      </c>
      <c r="G175" s="163"/>
      <c r="H175" s="163" t="s">
        <v>390</v>
      </c>
      <c r="I175" s="163" t="s">
        <v>391</v>
      </c>
      <c r="J175" s="163"/>
      <c r="K175" s="204"/>
    </row>
    <row r="176" spans="2:11" ht="15" customHeight="1" x14ac:dyDescent="0.3">
      <c r="B176" s="183"/>
      <c r="C176" s="163" t="s">
        <v>37</v>
      </c>
      <c r="D176" s="163"/>
      <c r="E176" s="163"/>
      <c r="F176" s="182" t="s">
        <v>323</v>
      </c>
      <c r="G176" s="163"/>
      <c r="H176" s="163" t="s">
        <v>392</v>
      </c>
      <c r="I176" s="163" t="s">
        <v>393</v>
      </c>
      <c r="J176" s="163">
        <v>1</v>
      </c>
      <c r="K176" s="204"/>
    </row>
    <row r="177" spans="2:11" ht="15" customHeight="1" x14ac:dyDescent="0.3">
      <c r="B177" s="183"/>
      <c r="C177" s="163" t="s">
        <v>36</v>
      </c>
      <c r="D177" s="163"/>
      <c r="E177" s="163"/>
      <c r="F177" s="182" t="s">
        <v>323</v>
      </c>
      <c r="G177" s="163"/>
      <c r="H177" s="163" t="s">
        <v>394</v>
      </c>
      <c r="I177" s="163" t="s">
        <v>325</v>
      </c>
      <c r="J177" s="163">
        <v>20</v>
      </c>
      <c r="K177" s="204"/>
    </row>
    <row r="178" spans="2:11" ht="15" customHeight="1" x14ac:dyDescent="0.3">
      <c r="B178" s="183"/>
      <c r="C178" s="163" t="s">
        <v>63</v>
      </c>
      <c r="D178" s="163"/>
      <c r="E178" s="163"/>
      <c r="F178" s="182" t="s">
        <v>323</v>
      </c>
      <c r="G178" s="163"/>
      <c r="H178" s="163" t="s">
        <v>395</v>
      </c>
      <c r="I178" s="163" t="s">
        <v>325</v>
      </c>
      <c r="J178" s="163">
        <v>255</v>
      </c>
      <c r="K178" s="204"/>
    </row>
    <row r="179" spans="2:11" ht="15" customHeight="1" x14ac:dyDescent="0.3">
      <c r="B179" s="183"/>
      <c r="C179" s="163" t="s">
        <v>64</v>
      </c>
      <c r="D179" s="163"/>
      <c r="E179" s="163"/>
      <c r="F179" s="182" t="s">
        <v>323</v>
      </c>
      <c r="G179" s="163"/>
      <c r="H179" s="163" t="s">
        <v>288</v>
      </c>
      <c r="I179" s="163" t="s">
        <v>325</v>
      </c>
      <c r="J179" s="163">
        <v>10</v>
      </c>
      <c r="K179" s="204"/>
    </row>
    <row r="180" spans="2:11" ht="15" customHeight="1" x14ac:dyDescent="0.3">
      <c r="B180" s="183"/>
      <c r="C180" s="163" t="s">
        <v>65</v>
      </c>
      <c r="D180" s="163"/>
      <c r="E180" s="163"/>
      <c r="F180" s="182" t="s">
        <v>323</v>
      </c>
      <c r="G180" s="163"/>
      <c r="H180" s="163" t="s">
        <v>396</v>
      </c>
      <c r="I180" s="163" t="s">
        <v>357</v>
      </c>
      <c r="J180" s="163"/>
      <c r="K180" s="204"/>
    </row>
    <row r="181" spans="2:11" ht="15" customHeight="1" x14ac:dyDescent="0.3">
      <c r="B181" s="183"/>
      <c r="C181" s="163" t="s">
        <v>397</v>
      </c>
      <c r="D181" s="163"/>
      <c r="E181" s="163"/>
      <c r="F181" s="182" t="s">
        <v>323</v>
      </c>
      <c r="G181" s="163"/>
      <c r="H181" s="163" t="s">
        <v>398</v>
      </c>
      <c r="I181" s="163" t="s">
        <v>357</v>
      </c>
      <c r="J181" s="163"/>
      <c r="K181" s="204"/>
    </row>
    <row r="182" spans="2:11" ht="15" customHeight="1" x14ac:dyDescent="0.3">
      <c r="B182" s="183"/>
      <c r="C182" s="163" t="s">
        <v>386</v>
      </c>
      <c r="D182" s="163"/>
      <c r="E182" s="163"/>
      <c r="F182" s="182" t="s">
        <v>323</v>
      </c>
      <c r="G182" s="163"/>
      <c r="H182" s="163" t="s">
        <v>399</v>
      </c>
      <c r="I182" s="163" t="s">
        <v>357</v>
      </c>
      <c r="J182" s="163"/>
      <c r="K182" s="204"/>
    </row>
    <row r="183" spans="2:11" ht="15" customHeight="1" x14ac:dyDescent="0.3">
      <c r="B183" s="183"/>
      <c r="C183" s="163" t="s">
        <v>67</v>
      </c>
      <c r="D183" s="163"/>
      <c r="E183" s="163"/>
      <c r="F183" s="182" t="s">
        <v>329</v>
      </c>
      <c r="G183" s="163"/>
      <c r="H183" s="163" t="s">
        <v>400</v>
      </c>
      <c r="I183" s="163" t="s">
        <v>325</v>
      </c>
      <c r="J183" s="163">
        <v>50</v>
      </c>
      <c r="K183" s="204"/>
    </row>
    <row r="184" spans="2:11" ht="15" customHeight="1" x14ac:dyDescent="0.3">
      <c r="B184" s="183"/>
      <c r="C184" s="163" t="s">
        <v>401</v>
      </c>
      <c r="D184" s="163"/>
      <c r="E184" s="163"/>
      <c r="F184" s="182" t="s">
        <v>329</v>
      </c>
      <c r="G184" s="163"/>
      <c r="H184" s="163" t="s">
        <v>402</v>
      </c>
      <c r="I184" s="163" t="s">
        <v>403</v>
      </c>
      <c r="J184" s="163"/>
      <c r="K184" s="204"/>
    </row>
    <row r="185" spans="2:11" ht="15" customHeight="1" x14ac:dyDescent="0.3">
      <c r="B185" s="183"/>
      <c r="C185" s="163" t="s">
        <v>404</v>
      </c>
      <c r="D185" s="163"/>
      <c r="E185" s="163"/>
      <c r="F185" s="182" t="s">
        <v>329</v>
      </c>
      <c r="G185" s="163"/>
      <c r="H185" s="163" t="s">
        <v>405</v>
      </c>
      <c r="I185" s="163" t="s">
        <v>403</v>
      </c>
      <c r="J185" s="163"/>
      <c r="K185" s="204"/>
    </row>
    <row r="186" spans="2:11" ht="15" customHeight="1" x14ac:dyDescent="0.3">
      <c r="B186" s="183"/>
      <c r="C186" s="163" t="s">
        <v>406</v>
      </c>
      <c r="D186" s="163"/>
      <c r="E186" s="163"/>
      <c r="F186" s="182" t="s">
        <v>329</v>
      </c>
      <c r="G186" s="163"/>
      <c r="H186" s="163" t="s">
        <v>407</v>
      </c>
      <c r="I186" s="163" t="s">
        <v>403</v>
      </c>
      <c r="J186" s="163"/>
      <c r="K186" s="204"/>
    </row>
    <row r="187" spans="2:11" ht="15" customHeight="1" x14ac:dyDescent="0.3">
      <c r="B187" s="183"/>
      <c r="C187" s="216" t="s">
        <v>408</v>
      </c>
      <c r="D187" s="163"/>
      <c r="E187" s="163"/>
      <c r="F187" s="182" t="s">
        <v>329</v>
      </c>
      <c r="G187" s="163"/>
      <c r="H187" s="163" t="s">
        <v>409</v>
      </c>
      <c r="I187" s="163" t="s">
        <v>410</v>
      </c>
      <c r="J187" s="217" t="s">
        <v>411</v>
      </c>
      <c r="K187" s="204"/>
    </row>
    <row r="188" spans="2:11" ht="15" customHeight="1" x14ac:dyDescent="0.3">
      <c r="B188" s="183"/>
      <c r="C188" s="168" t="s">
        <v>27</v>
      </c>
      <c r="D188" s="163"/>
      <c r="E188" s="163"/>
      <c r="F188" s="182" t="s">
        <v>323</v>
      </c>
      <c r="G188" s="163"/>
      <c r="H188" s="159" t="s">
        <v>412</v>
      </c>
      <c r="I188" s="163" t="s">
        <v>413</v>
      </c>
      <c r="J188" s="163"/>
      <c r="K188" s="204"/>
    </row>
    <row r="189" spans="2:11" ht="15" customHeight="1" x14ac:dyDescent="0.3">
      <c r="B189" s="183"/>
      <c r="C189" s="168" t="s">
        <v>414</v>
      </c>
      <c r="D189" s="163"/>
      <c r="E189" s="163"/>
      <c r="F189" s="182" t="s">
        <v>323</v>
      </c>
      <c r="G189" s="163"/>
      <c r="H189" s="163" t="s">
        <v>415</v>
      </c>
      <c r="I189" s="163" t="s">
        <v>357</v>
      </c>
      <c r="J189" s="163"/>
      <c r="K189" s="204"/>
    </row>
    <row r="190" spans="2:11" ht="15" customHeight="1" x14ac:dyDescent="0.3">
      <c r="B190" s="183"/>
      <c r="C190" s="168" t="s">
        <v>416</v>
      </c>
      <c r="D190" s="163"/>
      <c r="E190" s="163"/>
      <c r="F190" s="182" t="s">
        <v>323</v>
      </c>
      <c r="G190" s="163"/>
      <c r="H190" s="163" t="s">
        <v>417</v>
      </c>
      <c r="I190" s="163" t="s">
        <v>357</v>
      </c>
      <c r="J190" s="163"/>
      <c r="K190" s="204"/>
    </row>
    <row r="191" spans="2:11" ht="15" customHeight="1" x14ac:dyDescent="0.3">
      <c r="B191" s="183"/>
      <c r="C191" s="168" t="s">
        <v>418</v>
      </c>
      <c r="D191" s="163"/>
      <c r="E191" s="163"/>
      <c r="F191" s="182" t="s">
        <v>329</v>
      </c>
      <c r="G191" s="163"/>
      <c r="H191" s="163" t="s">
        <v>419</v>
      </c>
      <c r="I191" s="163" t="s">
        <v>357</v>
      </c>
      <c r="J191" s="163"/>
      <c r="K191" s="204"/>
    </row>
    <row r="192" spans="2:11" ht="15" customHeight="1" x14ac:dyDescent="0.3">
      <c r="B192" s="210"/>
      <c r="C192" s="218"/>
      <c r="D192" s="192"/>
      <c r="E192" s="192"/>
      <c r="F192" s="192"/>
      <c r="G192" s="192"/>
      <c r="H192" s="192"/>
      <c r="I192" s="192"/>
      <c r="J192" s="192"/>
      <c r="K192" s="211"/>
    </row>
    <row r="193" spans="2:11" ht="18.75" customHeight="1" x14ac:dyDescent="0.3">
      <c r="B193" s="159"/>
      <c r="C193" s="163"/>
      <c r="D193" s="163"/>
      <c r="E193" s="163"/>
      <c r="F193" s="182"/>
      <c r="G193" s="163"/>
      <c r="H193" s="163"/>
      <c r="I193" s="163"/>
      <c r="J193" s="163"/>
      <c r="K193" s="159"/>
    </row>
    <row r="194" spans="2:11" ht="18.75" customHeight="1" x14ac:dyDescent="0.3">
      <c r="B194" s="159"/>
      <c r="C194" s="163"/>
      <c r="D194" s="163"/>
      <c r="E194" s="163"/>
      <c r="F194" s="182"/>
      <c r="G194" s="163"/>
      <c r="H194" s="163"/>
      <c r="I194" s="163"/>
      <c r="J194" s="163"/>
      <c r="K194" s="159"/>
    </row>
    <row r="195" spans="2:11" ht="18.75" customHeight="1" x14ac:dyDescent="0.3"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</row>
    <row r="196" spans="2:11" x14ac:dyDescent="0.3">
      <c r="B196" s="151"/>
      <c r="C196" s="152"/>
      <c r="D196" s="152"/>
      <c r="E196" s="152"/>
      <c r="F196" s="152"/>
      <c r="G196" s="152"/>
      <c r="H196" s="152"/>
      <c r="I196" s="152"/>
      <c r="J196" s="152"/>
      <c r="K196" s="153"/>
    </row>
    <row r="197" spans="2:11" ht="21" x14ac:dyDescent="0.3">
      <c r="B197" s="154"/>
      <c r="C197" s="242" t="s">
        <v>420</v>
      </c>
      <c r="D197" s="242"/>
      <c r="E197" s="242"/>
      <c r="F197" s="242"/>
      <c r="G197" s="242"/>
      <c r="H197" s="242"/>
      <c r="I197" s="242"/>
      <c r="J197" s="242"/>
      <c r="K197" s="155"/>
    </row>
    <row r="198" spans="2:11" ht="25.5" customHeight="1" x14ac:dyDescent="0.3">
      <c r="B198" s="154"/>
      <c r="C198" s="219" t="s">
        <v>421</v>
      </c>
      <c r="D198" s="219"/>
      <c r="E198" s="219"/>
      <c r="F198" s="219" t="s">
        <v>422</v>
      </c>
      <c r="G198" s="220"/>
      <c r="H198" s="246" t="s">
        <v>423</v>
      </c>
      <c r="I198" s="246"/>
      <c r="J198" s="246"/>
      <c r="K198" s="155"/>
    </row>
    <row r="199" spans="2:11" ht="5.25" customHeight="1" x14ac:dyDescent="0.3">
      <c r="B199" s="183"/>
      <c r="C199" s="180"/>
      <c r="D199" s="180"/>
      <c r="E199" s="180"/>
      <c r="F199" s="180"/>
      <c r="G199" s="163"/>
      <c r="H199" s="180"/>
      <c r="I199" s="180"/>
      <c r="J199" s="180"/>
      <c r="K199" s="204"/>
    </row>
    <row r="200" spans="2:11" ht="15" customHeight="1" x14ac:dyDescent="0.3">
      <c r="B200" s="183"/>
      <c r="C200" s="163" t="s">
        <v>413</v>
      </c>
      <c r="D200" s="163"/>
      <c r="E200" s="163"/>
      <c r="F200" s="182" t="s">
        <v>28</v>
      </c>
      <c r="G200" s="163"/>
      <c r="H200" s="247" t="s">
        <v>424</v>
      </c>
      <c r="I200" s="247"/>
      <c r="J200" s="247"/>
      <c r="K200" s="204"/>
    </row>
    <row r="201" spans="2:11" ht="15" customHeight="1" x14ac:dyDescent="0.3">
      <c r="B201" s="183"/>
      <c r="C201" s="189"/>
      <c r="D201" s="163"/>
      <c r="E201" s="163"/>
      <c r="F201" s="182" t="s">
        <v>29</v>
      </c>
      <c r="G201" s="163"/>
      <c r="H201" s="247" t="s">
        <v>425</v>
      </c>
      <c r="I201" s="247"/>
      <c r="J201" s="247"/>
      <c r="K201" s="204"/>
    </row>
    <row r="202" spans="2:11" ht="15" customHeight="1" x14ac:dyDescent="0.3">
      <c r="B202" s="183"/>
      <c r="C202" s="189"/>
      <c r="D202" s="163"/>
      <c r="E202" s="163"/>
      <c r="F202" s="182" t="s">
        <v>32</v>
      </c>
      <c r="G202" s="163"/>
      <c r="H202" s="247" t="s">
        <v>426</v>
      </c>
      <c r="I202" s="247"/>
      <c r="J202" s="247"/>
      <c r="K202" s="204"/>
    </row>
    <row r="203" spans="2:11" ht="15" customHeight="1" x14ac:dyDescent="0.3">
      <c r="B203" s="183"/>
      <c r="C203" s="163"/>
      <c r="D203" s="163"/>
      <c r="E203" s="163"/>
      <c r="F203" s="182" t="s">
        <v>30</v>
      </c>
      <c r="G203" s="163"/>
      <c r="H203" s="247" t="s">
        <v>427</v>
      </c>
      <c r="I203" s="247"/>
      <c r="J203" s="247"/>
      <c r="K203" s="204"/>
    </row>
    <row r="204" spans="2:11" ht="15" customHeight="1" x14ac:dyDescent="0.3">
      <c r="B204" s="183"/>
      <c r="C204" s="163"/>
      <c r="D204" s="163"/>
      <c r="E204" s="163"/>
      <c r="F204" s="182" t="s">
        <v>31</v>
      </c>
      <c r="G204" s="163"/>
      <c r="H204" s="247" t="s">
        <v>428</v>
      </c>
      <c r="I204" s="247"/>
      <c r="J204" s="247"/>
      <c r="K204" s="204"/>
    </row>
    <row r="205" spans="2:11" ht="15" customHeight="1" x14ac:dyDescent="0.3">
      <c r="B205" s="183"/>
      <c r="C205" s="163"/>
      <c r="D205" s="163"/>
      <c r="E205" s="163"/>
      <c r="F205" s="182"/>
      <c r="G205" s="163"/>
      <c r="H205" s="163"/>
      <c r="I205" s="163"/>
      <c r="J205" s="163"/>
      <c r="K205" s="204"/>
    </row>
    <row r="206" spans="2:11" ht="15" customHeight="1" x14ac:dyDescent="0.3">
      <c r="B206" s="183"/>
      <c r="C206" s="163" t="s">
        <v>369</v>
      </c>
      <c r="D206" s="163"/>
      <c r="E206" s="163"/>
      <c r="F206" s="182" t="s">
        <v>40</v>
      </c>
      <c r="G206" s="163"/>
      <c r="H206" s="247" t="s">
        <v>429</v>
      </c>
      <c r="I206" s="247"/>
      <c r="J206" s="247"/>
      <c r="K206" s="204"/>
    </row>
    <row r="207" spans="2:11" ht="15" customHeight="1" x14ac:dyDescent="0.3">
      <c r="B207" s="183"/>
      <c r="C207" s="189"/>
      <c r="D207" s="163"/>
      <c r="E207" s="163"/>
      <c r="F207" s="182" t="s">
        <v>266</v>
      </c>
      <c r="G207" s="163"/>
      <c r="H207" s="247" t="s">
        <v>267</v>
      </c>
      <c r="I207" s="247"/>
      <c r="J207" s="247"/>
      <c r="K207" s="204"/>
    </row>
    <row r="208" spans="2:11" ht="15" customHeight="1" x14ac:dyDescent="0.3">
      <c r="B208" s="183"/>
      <c r="C208" s="163"/>
      <c r="D208" s="163"/>
      <c r="E208" s="163"/>
      <c r="F208" s="182" t="s">
        <v>264</v>
      </c>
      <c r="G208" s="163"/>
      <c r="H208" s="247" t="s">
        <v>430</v>
      </c>
      <c r="I208" s="247"/>
      <c r="J208" s="247"/>
      <c r="K208" s="204"/>
    </row>
    <row r="209" spans="2:11" ht="15" customHeight="1" x14ac:dyDescent="0.3">
      <c r="B209" s="221"/>
      <c r="C209" s="189"/>
      <c r="D209" s="189"/>
      <c r="E209" s="189"/>
      <c r="F209" s="182" t="s">
        <v>268</v>
      </c>
      <c r="G209" s="168"/>
      <c r="H209" s="248" t="s">
        <v>269</v>
      </c>
      <c r="I209" s="248"/>
      <c r="J209" s="248"/>
      <c r="K209" s="222"/>
    </row>
    <row r="210" spans="2:11" ht="15" customHeight="1" x14ac:dyDescent="0.3">
      <c r="B210" s="221"/>
      <c r="C210" s="189"/>
      <c r="D210" s="189"/>
      <c r="E210" s="189"/>
      <c r="F210" s="182" t="s">
        <v>270</v>
      </c>
      <c r="G210" s="168"/>
      <c r="H210" s="248" t="s">
        <v>431</v>
      </c>
      <c r="I210" s="248"/>
      <c r="J210" s="248"/>
      <c r="K210" s="222"/>
    </row>
    <row r="211" spans="2:11" ht="15" customHeight="1" x14ac:dyDescent="0.3">
      <c r="B211" s="221"/>
      <c r="C211" s="189"/>
      <c r="D211" s="189"/>
      <c r="E211" s="189"/>
      <c r="F211" s="223"/>
      <c r="G211" s="168"/>
      <c r="H211" s="224"/>
      <c r="I211" s="224"/>
      <c r="J211" s="224"/>
      <c r="K211" s="222"/>
    </row>
    <row r="212" spans="2:11" ht="15" customHeight="1" x14ac:dyDescent="0.3">
      <c r="B212" s="221"/>
      <c r="C212" s="163" t="s">
        <v>393</v>
      </c>
      <c r="D212" s="189"/>
      <c r="E212" s="189"/>
      <c r="F212" s="182">
        <v>1</v>
      </c>
      <c r="G212" s="168"/>
      <c r="H212" s="248" t="s">
        <v>432</v>
      </c>
      <c r="I212" s="248"/>
      <c r="J212" s="248"/>
      <c r="K212" s="222"/>
    </row>
    <row r="213" spans="2:11" ht="15" customHeight="1" x14ac:dyDescent="0.3">
      <c r="B213" s="221"/>
      <c r="C213" s="189"/>
      <c r="D213" s="189"/>
      <c r="E213" s="189"/>
      <c r="F213" s="182">
        <v>2</v>
      </c>
      <c r="G213" s="168"/>
      <c r="H213" s="248" t="s">
        <v>433</v>
      </c>
      <c r="I213" s="248"/>
      <c r="J213" s="248"/>
      <c r="K213" s="222"/>
    </row>
    <row r="214" spans="2:11" ht="15" customHeight="1" x14ac:dyDescent="0.3">
      <c r="B214" s="221"/>
      <c r="C214" s="189"/>
      <c r="D214" s="189"/>
      <c r="E214" s="189"/>
      <c r="F214" s="182">
        <v>3</v>
      </c>
      <c r="G214" s="168"/>
      <c r="H214" s="248" t="s">
        <v>434</v>
      </c>
      <c r="I214" s="248"/>
      <c r="J214" s="248"/>
      <c r="K214" s="222"/>
    </row>
    <row r="215" spans="2:11" ht="15" customHeight="1" x14ac:dyDescent="0.3">
      <c r="B215" s="221"/>
      <c r="C215" s="189"/>
      <c r="D215" s="189"/>
      <c r="E215" s="189"/>
      <c r="F215" s="182">
        <v>4</v>
      </c>
      <c r="G215" s="168"/>
      <c r="H215" s="248" t="s">
        <v>435</v>
      </c>
      <c r="I215" s="248"/>
      <c r="J215" s="248"/>
      <c r="K215" s="222"/>
    </row>
    <row r="216" spans="2:11" ht="12.75" customHeight="1" x14ac:dyDescent="0.3">
      <c r="B216" s="225"/>
      <c r="C216" s="226"/>
      <c r="D216" s="226"/>
      <c r="E216" s="226"/>
      <c r="F216" s="226"/>
      <c r="G216" s="226"/>
      <c r="H216" s="226"/>
      <c r="I216" s="226"/>
      <c r="J216" s="226"/>
      <c r="K216" s="227"/>
    </row>
  </sheetData>
  <sheetProtection formatCells="0" formatColumns="0" formatRows="0" insertColumns="0" insertRows="0" insertHyperlinks="0" deleteColumns="0" deleteRows="0" sort="0" autoFilter="0" pivotTables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SO_02 - Oprava kanalizačn...</vt:lpstr>
      <vt:lpstr>Pokyny pro vyplnění</vt:lpstr>
      <vt:lpstr>'SO_02 - Oprava kanalizačn...'!Názvy_tisku</vt:lpstr>
      <vt:lpstr>'Pokyny pro vyplnění'!Oblast_tisku</vt:lpstr>
      <vt:lpstr>'SO_02 - Oprava kanalizačn...'!Oblast_tisku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Hlavac</dc:creator>
  <cp:lastModifiedBy>starosta</cp:lastModifiedBy>
  <dcterms:created xsi:type="dcterms:W3CDTF">2019-01-08T07:36:34Z</dcterms:created>
  <dcterms:modified xsi:type="dcterms:W3CDTF">2019-01-08T07:44:40Z</dcterms:modified>
</cp:coreProperties>
</file>